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jpd.intra.admin.ch\Userhome$\BFM-01\U80809451\config\Desktop\"/>
    </mc:Choice>
  </mc:AlternateContent>
  <bookViews>
    <workbookView xWindow="0" yWindow="0" windowWidth="25200" windowHeight="12000"/>
  </bookViews>
  <sheets>
    <sheet name="Table" sheetId="2" r:id="rId1"/>
    <sheet name="S7A.01R" sheetId="3" r:id="rId2"/>
    <sheet name="641" sheetId="4" r:id="rId3"/>
    <sheet name="tab18_ts10" sheetId="5" r:id="rId4"/>
    <sheet name="S8A.13R-1" sheetId="6" r:id="rId5"/>
    <sheet name="S8A.14R" sheetId="7" r:id="rId6"/>
    <sheet name="S1A.06" sheetId="8" r:id="rId7"/>
    <sheet name="623" sheetId="9" r:id="rId8"/>
    <sheet name="107-122010-Werte" sheetId="10" r:id="rId9"/>
    <sheet name="S1E.18" sheetId="11" r:id="rId10"/>
    <sheet name="S1C.13" sheetId="12" r:id="rId11"/>
    <sheet name="S1A.1850R" sheetId="13" r:id="rId12"/>
    <sheet name="S7B_10" sheetId="14" r:id="rId13"/>
    <sheet name="tab29_ts10" sheetId="15" r:id="rId14"/>
  </sheets>
  <externalReferences>
    <externalReference r:id="rId1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9" i="14" l="1"/>
  <c r="R49" i="14"/>
  <c r="Q49" i="14"/>
  <c r="P49" i="14"/>
  <c r="O49" i="14"/>
  <c r="N49" i="14"/>
  <c r="M49" i="14"/>
  <c r="L49" i="14"/>
  <c r="K49" i="14"/>
  <c r="J49" i="14"/>
  <c r="S46" i="14"/>
  <c r="R46" i="14"/>
  <c r="Q46" i="14"/>
  <c r="P46" i="14"/>
  <c r="O46" i="14"/>
  <c r="N46" i="14"/>
  <c r="M46" i="14"/>
  <c r="L46" i="14"/>
  <c r="K46" i="14"/>
  <c r="J46" i="14"/>
  <c r="S42" i="14"/>
  <c r="R42" i="14"/>
  <c r="Q42" i="14"/>
  <c r="P42" i="14"/>
  <c r="O42" i="14"/>
  <c r="N42" i="14"/>
  <c r="M42" i="14"/>
  <c r="L42" i="14"/>
  <c r="K42" i="14"/>
  <c r="J42" i="14"/>
  <c r="I49" i="14"/>
  <c r="H49" i="14"/>
  <c r="G49" i="14"/>
  <c r="F49" i="14"/>
  <c r="E49" i="14"/>
  <c r="D49" i="14"/>
  <c r="C49" i="14"/>
  <c r="B49" i="14"/>
  <c r="I46" i="14"/>
  <c r="H46" i="14"/>
  <c r="G46" i="14"/>
  <c r="F46" i="14"/>
  <c r="E46" i="14"/>
  <c r="D46" i="14"/>
  <c r="C46" i="14"/>
  <c r="B46" i="14"/>
  <c r="I42" i="14"/>
  <c r="H42" i="14"/>
  <c r="G42" i="14"/>
  <c r="F42" i="14"/>
  <c r="E42" i="14"/>
  <c r="D42" i="14"/>
  <c r="C42" i="14"/>
  <c r="B42" i="14"/>
  <c r="S60" i="12"/>
  <c r="R60" i="12"/>
  <c r="Q60" i="12"/>
  <c r="P60" i="12"/>
  <c r="O60" i="12"/>
  <c r="N60" i="12"/>
  <c r="M60" i="12"/>
  <c r="L60" i="12"/>
  <c r="K60" i="12"/>
  <c r="J60" i="12"/>
  <c r="S48" i="12"/>
  <c r="R48" i="12"/>
  <c r="Q48" i="12"/>
  <c r="P48" i="12"/>
  <c r="O48" i="12"/>
  <c r="N48" i="12"/>
  <c r="M48" i="12"/>
  <c r="L48" i="12"/>
  <c r="K48" i="12"/>
  <c r="J48" i="12"/>
  <c r="S45" i="12"/>
  <c r="R45" i="12"/>
  <c r="Q45" i="12"/>
  <c r="P45" i="12"/>
  <c r="O45" i="12"/>
  <c r="N45" i="12"/>
  <c r="M45" i="12"/>
  <c r="L45" i="12"/>
  <c r="K45" i="12"/>
  <c r="J45" i="12"/>
  <c r="S41" i="12"/>
  <c r="R41" i="12"/>
  <c r="Q41" i="12"/>
  <c r="P41" i="12"/>
  <c r="O41" i="12"/>
  <c r="N41" i="12"/>
  <c r="M41" i="12"/>
  <c r="L41" i="12"/>
  <c r="K41" i="12"/>
  <c r="J41" i="12"/>
  <c r="C66" i="12"/>
  <c r="B66" i="12"/>
  <c r="C65" i="12"/>
  <c r="B65" i="12"/>
  <c r="C64" i="12"/>
  <c r="B64" i="12"/>
  <c r="C63" i="12"/>
  <c r="B63" i="12"/>
  <c r="C62" i="12"/>
  <c r="B62" i="12"/>
  <c r="C61" i="12"/>
  <c r="B61" i="12"/>
  <c r="I60" i="12"/>
  <c r="H60" i="12"/>
  <c r="G60" i="12"/>
  <c r="F60" i="12"/>
  <c r="E60" i="12"/>
  <c r="D60" i="12"/>
  <c r="C60" i="12"/>
  <c r="B60" i="12"/>
  <c r="C59" i="12"/>
  <c r="B59" i="12"/>
  <c r="C58" i="12"/>
  <c r="B58" i="12"/>
  <c r="C57" i="12"/>
  <c r="B57" i="12"/>
  <c r="C56" i="12"/>
  <c r="B56" i="12"/>
  <c r="C55" i="12"/>
  <c r="B55" i="12"/>
  <c r="C54" i="12"/>
  <c r="B54" i="12"/>
  <c r="C53" i="12"/>
  <c r="B53" i="12"/>
  <c r="C52" i="12"/>
  <c r="B52" i="12"/>
  <c r="C51" i="12"/>
  <c r="B51" i="12"/>
  <c r="C50" i="12"/>
  <c r="B50" i="12"/>
  <c r="C49" i="12"/>
  <c r="B49" i="12"/>
  <c r="I48" i="12"/>
  <c r="H48" i="12"/>
  <c r="G48" i="12"/>
  <c r="F48" i="12"/>
  <c r="E48" i="12"/>
  <c r="C48" i="12" s="1"/>
  <c r="D48" i="12"/>
  <c r="B48" i="12" s="1"/>
  <c r="C47" i="12"/>
  <c r="B47" i="12"/>
  <c r="C46" i="12"/>
  <c r="B46" i="12"/>
  <c r="I45" i="12"/>
  <c r="H45" i="12"/>
  <c r="G45" i="12"/>
  <c r="F45" i="12"/>
  <c r="E45" i="12"/>
  <c r="C45" i="12" s="1"/>
  <c r="D45" i="12"/>
  <c r="B45" i="12" s="1"/>
  <c r="C44" i="12"/>
  <c r="B44" i="12"/>
  <c r="C43" i="12"/>
  <c r="B43" i="12"/>
  <c r="C42" i="12"/>
  <c r="B42" i="12"/>
  <c r="I41" i="12"/>
  <c r="H41" i="12"/>
  <c r="G41" i="12"/>
  <c r="F41" i="12"/>
  <c r="E41" i="12"/>
  <c r="D41" i="12"/>
  <c r="C41" i="12"/>
  <c r="B41" i="12"/>
  <c r="C40" i="12"/>
  <c r="B40" i="12"/>
  <c r="C39" i="12"/>
  <c r="B39" i="12"/>
  <c r="C38" i="12"/>
  <c r="B38" i="12"/>
  <c r="C37" i="12"/>
  <c r="B37" i="12"/>
  <c r="C36" i="12"/>
  <c r="B36" i="12"/>
  <c r="C35" i="12"/>
  <c r="B35" i="12"/>
  <c r="C34" i="12"/>
  <c r="B34" i="12"/>
  <c r="C33" i="12"/>
  <c r="B33" i="12"/>
  <c r="C32" i="12"/>
  <c r="B32" i="12"/>
  <c r="C31" i="12"/>
  <c r="B31" i="12"/>
  <c r="C30" i="12"/>
  <c r="B30" i="12"/>
  <c r="C29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C17" i="12"/>
  <c r="B17" i="12"/>
  <c r="C16" i="12"/>
  <c r="B16" i="12"/>
  <c r="C15" i="12"/>
  <c r="B15" i="12"/>
  <c r="C14" i="12"/>
  <c r="B14" i="12"/>
  <c r="C13" i="12"/>
  <c r="B13" i="12"/>
  <c r="C12" i="12"/>
  <c r="B12" i="12"/>
  <c r="C11" i="12"/>
  <c r="B11" i="12"/>
  <c r="C10" i="12"/>
  <c r="B10" i="12"/>
  <c r="C9" i="12"/>
  <c r="B9" i="12"/>
  <c r="S47" i="11"/>
  <c r="R47" i="11"/>
  <c r="Q47" i="11"/>
  <c r="P47" i="11"/>
  <c r="O47" i="11"/>
  <c r="N47" i="11"/>
  <c r="M47" i="11"/>
  <c r="L47" i="11"/>
  <c r="K47" i="11"/>
  <c r="S44" i="11"/>
  <c r="R44" i="11"/>
  <c r="Q44" i="11"/>
  <c r="P44" i="11"/>
  <c r="O44" i="11"/>
  <c r="N44" i="11"/>
  <c r="M44" i="11"/>
  <c r="L44" i="11"/>
  <c r="K44" i="11"/>
  <c r="S40" i="11"/>
  <c r="R40" i="11"/>
  <c r="Q40" i="11"/>
  <c r="P40" i="11"/>
  <c r="O40" i="11"/>
  <c r="N40" i="11"/>
  <c r="M40" i="11"/>
  <c r="L40" i="11"/>
  <c r="K40" i="11"/>
  <c r="D65" i="11"/>
  <c r="C65" i="11"/>
  <c r="B65" i="11"/>
  <c r="D64" i="11"/>
  <c r="C64" i="11"/>
  <c r="B64" i="11"/>
  <c r="D63" i="11"/>
  <c r="C63" i="11"/>
  <c r="B63" i="11"/>
  <c r="D62" i="11"/>
  <c r="C62" i="11"/>
  <c r="B62" i="11"/>
  <c r="D61" i="11"/>
  <c r="C61" i="11"/>
  <c r="B61" i="11"/>
  <c r="D60" i="11"/>
  <c r="C60" i="11"/>
  <c r="B60" i="11"/>
  <c r="D59" i="11"/>
  <c r="C59" i="11"/>
  <c r="B59" i="11"/>
  <c r="D58" i="11"/>
  <c r="C58" i="11"/>
  <c r="B58" i="11"/>
  <c r="D57" i="11"/>
  <c r="C57" i="11"/>
  <c r="B57" i="11"/>
  <c r="D56" i="11"/>
  <c r="C56" i="11"/>
  <c r="B56" i="11"/>
  <c r="D55" i="11"/>
  <c r="C55" i="11"/>
  <c r="B55" i="11"/>
  <c r="D54" i="11"/>
  <c r="C54" i="11"/>
  <c r="B54" i="11"/>
  <c r="D53" i="11"/>
  <c r="C53" i="11"/>
  <c r="B53" i="11"/>
  <c r="D52" i="11"/>
  <c r="C52" i="11"/>
  <c r="B52" i="11"/>
  <c r="D51" i="11"/>
  <c r="C51" i="11"/>
  <c r="B51" i="11"/>
  <c r="D50" i="11"/>
  <c r="C50" i="11"/>
  <c r="B50" i="11"/>
  <c r="D49" i="11"/>
  <c r="C49" i="11"/>
  <c r="B49" i="11"/>
  <c r="D48" i="11"/>
  <c r="C48" i="11"/>
  <c r="B48" i="11"/>
  <c r="J47" i="11"/>
  <c r="I47" i="11"/>
  <c r="H47" i="11"/>
  <c r="G47" i="11"/>
  <c r="F47" i="11"/>
  <c r="E47" i="11"/>
  <c r="D46" i="11"/>
  <c r="C46" i="11"/>
  <c r="B46" i="11"/>
  <c r="B44" i="11" s="1"/>
  <c r="D45" i="11"/>
  <c r="C45" i="11"/>
  <c r="C44" i="11" s="1"/>
  <c r="B45" i="11"/>
  <c r="J44" i="11"/>
  <c r="I44" i="11"/>
  <c r="H44" i="11"/>
  <c r="G44" i="11"/>
  <c r="F44" i="11"/>
  <c r="E44" i="11"/>
  <c r="D44" i="11"/>
  <c r="D43" i="11"/>
  <c r="C43" i="11"/>
  <c r="C40" i="11" s="1"/>
  <c r="B43" i="11"/>
  <c r="D42" i="11"/>
  <c r="C42" i="11"/>
  <c r="B42" i="11"/>
  <c r="D41" i="11"/>
  <c r="C41" i="11"/>
  <c r="B41" i="11"/>
  <c r="B40" i="11" s="1"/>
  <c r="J40" i="11"/>
  <c r="I40" i="11"/>
  <c r="H40" i="11"/>
  <c r="G40" i="11"/>
  <c r="F40" i="11"/>
  <c r="E40" i="11"/>
  <c r="D39" i="11"/>
  <c r="C39" i="11"/>
  <c r="B39" i="11"/>
  <c r="D38" i="11"/>
  <c r="C38" i="11"/>
  <c r="B38" i="11"/>
  <c r="D37" i="11"/>
  <c r="C37" i="11"/>
  <c r="B37" i="11"/>
  <c r="D36" i="11"/>
  <c r="C36" i="11"/>
  <c r="B36" i="11"/>
  <c r="D35" i="11"/>
  <c r="C35" i="11"/>
  <c r="B35" i="11"/>
  <c r="D34" i="11"/>
  <c r="C34" i="11"/>
  <c r="B34" i="11"/>
  <c r="D33" i="11"/>
  <c r="C33" i="11"/>
  <c r="B33" i="11"/>
  <c r="D32" i="11"/>
  <c r="C32" i="11"/>
  <c r="B32" i="11"/>
  <c r="D31" i="11"/>
  <c r="C31" i="11"/>
  <c r="B31" i="11"/>
  <c r="D30" i="11"/>
  <c r="C30" i="11"/>
  <c r="B30" i="11"/>
  <c r="D29" i="11"/>
  <c r="C29" i="11"/>
  <c r="B29" i="11"/>
  <c r="D28" i="11"/>
  <c r="C28" i="11"/>
  <c r="B28" i="11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2" i="11"/>
  <c r="C22" i="11"/>
  <c r="B22" i="11"/>
  <c r="D21" i="11"/>
  <c r="C21" i="11"/>
  <c r="B21" i="11"/>
  <c r="D20" i="11"/>
  <c r="C20" i="11"/>
  <c r="B20" i="11"/>
  <c r="D19" i="11"/>
  <c r="C19" i="11"/>
  <c r="B19" i="11"/>
  <c r="D18" i="11"/>
  <c r="C18" i="11"/>
  <c r="B18" i="11"/>
  <c r="D17" i="11"/>
  <c r="C17" i="11"/>
  <c r="B17" i="11"/>
  <c r="D16" i="11"/>
  <c r="C16" i="11"/>
  <c r="B16" i="11"/>
  <c r="D15" i="11"/>
  <c r="C15" i="11"/>
  <c r="B15" i="11"/>
  <c r="D14" i="11"/>
  <c r="C14" i="11"/>
  <c r="B14" i="11"/>
  <c r="D13" i="11"/>
  <c r="C13" i="11"/>
  <c r="B13" i="11"/>
  <c r="D12" i="11"/>
  <c r="C12" i="11"/>
  <c r="B12" i="11"/>
  <c r="D11" i="11"/>
  <c r="C11" i="11"/>
  <c r="B11" i="11"/>
  <c r="D10" i="11"/>
  <c r="C10" i="11"/>
  <c r="B10" i="11"/>
  <c r="D9" i="11"/>
  <c r="C9" i="11"/>
  <c r="B9" i="11"/>
  <c r="D8" i="11"/>
  <c r="C8" i="11"/>
  <c r="B8" i="11"/>
  <c r="B47" i="11" l="1"/>
  <c r="D40" i="11"/>
  <c r="C47" i="11"/>
  <c r="D47" i="11"/>
  <c r="S48" i="8"/>
  <c r="R48" i="8"/>
  <c r="Q48" i="8"/>
  <c r="P48" i="8"/>
  <c r="O48" i="8"/>
  <c r="N48" i="8"/>
  <c r="M48" i="8"/>
  <c r="L48" i="8"/>
  <c r="K48" i="8"/>
  <c r="S45" i="8"/>
  <c r="R45" i="8"/>
  <c r="Q45" i="8"/>
  <c r="P45" i="8"/>
  <c r="O45" i="8"/>
  <c r="N45" i="8"/>
  <c r="M45" i="8"/>
  <c r="L45" i="8"/>
  <c r="K45" i="8"/>
  <c r="S41" i="8"/>
  <c r="R41" i="8"/>
  <c r="Q41" i="8"/>
  <c r="P41" i="8"/>
  <c r="O41" i="8"/>
  <c r="N41" i="8"/>
  <c r="M41" i="8"/>
  <c r="L41" i="8"/>
  <c r="K41" i="8"/>
  <c r="J48" i="8"/>
  <c r="I48" i="8"/>
  <c r="H48" i="8"/>
  <c r="G48" i="8"/>
  <c r="F48" i="8"/>
  <c r="E48" i="8"/>
  <c r="D48" i="8"/>
  <c r="C48" i="8"/>
  <c r="B48" i="8"/>
  <c r="J45" i="8"/>
  <c r="I45" i="8"/>
  <c r="H45" i="8"/>
  <c r="G45" i="8"/>
  <c r="F45" i="8"/>
  <c r="E45" i="8"/>
  <c r="D45" i="8"/>
  <c r="C45" i="8"/>
  <c r="B45" i="8"/>
  <c r="J41" i="8"/>
  <c r="I41" i="8"/>
  <c r="H41" i="8"/>
  <c r="G41" i="8"/>
  <c r="F41" i="8"/>
  <c r="E41" i="8"/>
  <c r="D41" i="8"/>
  <c r="C41" i="8"/>
  <c r="B41" i="8"/>
  <c r="M57" i="7"/>
  <c r="L57" i="7"/>
  <c r="U46" i="7"/>
  <c r="T46" i="7"/>
  <c r="S46" i="7"/>
  <c r="R46" i="7"/>
  <c r="Q46" i="7"/>
  <c r="P46" i="7"/>
  <c r="O46" i="7"/>
  <c r="N46" i="7"/>
  <c r="M46" i="7"/>
  <c r="L46" i="7"/>
  <c r="U43" i="7"/>
  <c r="T43" i="7"/>
  <c r="S43" i="7"/>
  <c r="R43" i="7"/>
  <c r="Q43" i="7"/>
  <c r="P43" i="7"/>
  <c r="O43" i="7"/>
  <c r="N43" i="7"/>
  <c r="M43" i="7"/>
  <c r="L43" i="7"/>
  <c r="U39" i="7"/>
  <c r="T39" i="7"/>
  <c r="S39" i="7"/>
  <c r="R39" i="7"/>
  <c r="Q39" i="7"/>
  <c r="P39" i="7"/>
  <c r="U10" i="7"/>
  <c r="U9" i="7" s="1"/>
  <c r="T10" i="7"/>
  <c r="T9" i="7" s="1"/>
  <c r="S10" i="7"/>
  <c r="R10" i="7"/>
  <c r="Q10" i="7"/>
  <c r="Q9" i="7" s="1"/>
  <c r="P10" i="7"/>
  <c r="P9" i="7" s="1"/>
  <c r="O10" i="7"/>
  <c r="N10" i="7"/>
  <c r="M10" i="7"/>
  <c r="M9" i="7" s="1"/>
  <c r="M8" i="7" s="1"/>
  <c r="M7" i="7" s="1"/>
  <c r="L10" i="7"/>
  <c r="L9" i="7" s="1"/>
  <c r="L8" i="7" s="1"/>
  <c r="L7" i="7" s="1"/>
  <c r="S9" i="7"/>
  <c r="R9" i="7"/>
  <c r="O9" i="7"/>
  <c r="N9" i="7"/>
  <c r="F67" i="7"/>
  <c r="E67" i="7"/>
  <c r="D67" i="7"/>
  <c r="C67" i="7"/>
  <c r="B67" i="7"/>
  <c r="J63" i="7"/>
  <c r="I63" i="7"/>
  <c r="H63" i="7"/>
  <c r="G63" i="7"/>
  <c r="F63" i="7"/>
  <c r="E63" i="7"/>
  <c r="D63" i="7"/>
  <c r="C63" i="7"/>
  <c r="B63" i="7"/>
  <c r="F62" i="7"/>
  <c r="E62" i="7"/>
  <c r="D62" i="7"/>
  <c r="C62" i="7"/>
  <c r="B62" i="7"/>
  <c r="I61" i="7"/>
  <c r="I57" i="7" s="1"/>
  <c r="H61" i="7"/>
  <c r="G61" i="7"/>
  <c r="F61" i="7"/>
  <c r="E61" i="7"/>
  <c r="E57" i="7" s="1"/>
  <c r="D61" i="7"/>
  <c r="C61" i="7"/>
  <c r="C57" i="7" s="1"/>
  <c r="K57" i="7"/>
  <c r="J57" i="7"/>
  <c r="H57" i="7"/>
  <c r="G57" i="7"/>
  <c r="F57" i="7"/>
  <c r="D57" i="7"/>
  <c r="B57" i="7"/>
  <c r="K46" i="7"/>
  <c r="J46" i="7"/>
  <c r="I46" i="7"/>
  <c r="H46" i="7"/>
  <c r="G46" i="7"/>
  <c r="F46" i="7"/>
  <c r="E46" i="7"/>
  <c r="D46" i="7"/>
  <c r="C46" i="7"/>
  <c r="B46" i="7"/>
  <c r="K43" i="7"/>
  <c r="J43" i="7"/>
  <c r="I43" i="7"/>
  <c r="H43" i="7"/>
  <c r="G43" i="7"/>
  <c r="F43" i="7"/>
  <c r="E43" i="7"/>
  <c r="D43" i="7"/>
  <c r="C43" i="7"/>
  <c r="B43" i="7"/>
  <c r="J39" i="7"/>
  <c r="I39" i="7"/>
  <c r="H39" i="7"/>
  <c r="G39" i="7"/>
  <c r="F39" i="7"/>
  <c r="E39" i="7"/>
  <c r="D39" i="7"/>
  <c r="C39" i="7"/>
  <c r="B39" i="7"/>
  <c r="K10" i="7"/>
  <c r="K9" i="7" s="1"/>
  <c r="K8" i="7" s="1"/>
  <c r="K7" i="7" s="1"/>
  <c r="J10" i="7"/>
  <c r="J9" i="7" s="1"/>
  <c r="I10" i="7"/>
  <c r="H10" i="7"/>
  <c r="G10" i="7"/>
  <c r="F10" i="7"/>
  <c r="F9" i="7" s="1"/>
  <c r="E10" i="7"/>
  <c r="D10" i="7"/>
  <c r="C10" i="7"/>
  <c r="C9" i="7" s="1"/>
  <c r="B10" i="7"/>
  <c r="B9" i="7" s="1"/>
  <c r="H9" i="7"/>
  <c r="G9" i="7"/>
  <c r="G8" i="7" s="1"/>
  <c r="G7" i="7" s="1"/>
  <c r="D9" i="7"/>
  <c r="C8" i="7" l="1"/>
  <c r="C7" i="7" s="1"/>
  <c r="E9" i="7"/>
  <c r="E8" i="7" s="1"/>
  <c r="E7" i="7" s="1"/>
  <c r="I9" i="7"/>
  <c r="D8" i="7"/>
  <c r="D7" i="7" s="1"/>
  <c r="B8" i="7"/>
  <c r="B7" i="7" s="1"/>
  <c r="F8" i="7"/>
  <c r="F7" i="7" s="1"/>
  <c r="J8" i="7"/>
  <c r="J7" i="7" s="1"/>
  <c r="H8" i="7"/>
  <c r="H7" i="7" s="1"/>
  <c r="I8" i="7"/>
  <c r="I7" i="7" s="1"/>
  <c r="R50" i="6"/>
  <c r="O50" i="6"/>
  <c r="L50" i="6"/>
  <c r="I50" i="6"/>
  <c r="F50" i="6"/>
</calcChain>
</file>

<file path=xl/sharedStrings.xml><?xml version="1.0" encoding="utf-8"?>
<sst xmlns="http://schemas.openxmlformats.org/spreadsheetml/2006/main" count="1304" uniqueCount="705">
  <si>
    <t>Tableaux statistiques</t>
  </si>
  <si>
    <t xml:space="preserve">I: </t>
  </si>
  <si>
    <t xml:space="preserve">II: </t>
  </si>
  <si>
    <t>Entrées en Suisse de la population résidante permanente étrangère, par canton de résidence motif d'immigration, autorisation UE/AELE ou LEtr/OASA et sexe</t>
  </si>
  <si>
    <t xml:space="preserve">III: </t>
  </si>
  <si>
    <t xml:space="preserve">Entrées en Suisse des personnes actives occupées de la population résidante permanente étrangère, par groupes de profession sélectionnés et nationalité </t>
  </si>
  <si>
    <t xml:space="preserve">IV: </t>
  </si>
  <si>
    <t>Acquisition de la nationalité suisse par la population résidante permanente étrangère par genre d'acquisition et sexe, depuis 1974</t>
  </si>
  <si>
    <t xml:space="preserve">V: </t>
  </si>
  <si>
    <t xml:space="preserve">VI: </t>
  </si>
  <si>
    <t>Effectif de la population résidante permanente étrangère par nationalité, état civil, né(e)s en Suisse, marié(e)s avec un(e) Suisse(sse) et sexe</t>
  </si>
  <si>
    <t xml:space="preserve">VII: </t>
  </si>
  <si>
    <t>Effectif de la population résidante permanente étrangère, par canton de résidence, groupe d'étrangers, nationalité, sexe et âge</t>
  </si>
  <si>
    <t xml:space="preserve">VIII: </t>
  </si>
  <si>
    <t xml:space="preserve">Effectif de la population résidante permanente étrangère par canton de résidence et groupe d'étrangers </t>
  </si>
  <si>
    <t xml:space="preserve">IX: </t>
  </si>
  <si>
    <t>Effectif des personnes actives occupées de la population résidante non permanente étrangère par nationalité, groupe d'étrangers et sexe, à fin décembre 2007</t>
  </si>
  <si>
    <t>X:</t>
  </si>
  <si>
    <t>Effectif de la population résidante étrangère par nationalité, groupe d'étrangers, autorisation UE/AELE et sexe</t>
  </si>
  <si>
    <t>XI:</t>
  </si>
  <si>
    <t>Effectif de la population résidante permanente étrangère par nationalité depuis 1850</t>
  </si>
  <si>
    <t>XII:</t>
  </si>
  <si>
    <t>Entrées en Suisse, départs de la Suisse et bilan migratoire de la population résidante permanente étrangère par nationalité, personnes actives occupées, né(e)s en Suisse et sexe</t>
  </si>
  <si>
    <t xml:space="preserve">XIII: </t>
  </si>
  <si>
    <t>Les principales données du domaine d'asile</t>
  </si>
  <si>
    <t>Bilan annuel de la population résidante permanente étrangère par effectif à la fin de l'année</t>
  </si>
  <si>
    <t>considérée et de l'année précédente, motif d'immigration et genre de mouvement, depuis 2002</t>
  </si>
  <si>
    <t xml:space="preserve"> Effectif / Augmentation / Diminution</t>
  </si>
  <si>
    <t>S7A.01R</t>
  </si>
  <si>
    <t xml:space="preserve">   Effectif à la fin de l'année considérée</t>
  </si>
  <si>
    <t xml:space="preserve">   Effectif à la fin de l'année précédente</t>
  </si>
  <si>
    <t xml:space="preserve">      Différence en chiffres absolus par rapport à l'année précédente</t>
  </si>
  <si>
    <t xml:space="preserve">      Différence en pour-cent par rapport à l'année précédente</t>
  </si>
  <si>
    <t xml:space="preserve">   Résultats de l'année précédente:</t>
  </si>
  <si>
    <t>Total augmentations</t>
  </si>
  <si>
    <r>
      <t xml:space="preserve">   Naissances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(selon le SYMIC)</t>
    </r>
  </si>
  <si>
    <t xml:space="preserve">   Entrées en Suisse </t>
  </si>
  <si>
    <r>
      <t xml:space="preserve">      Regroupement familial </t>
    </r>
    <r>
      <rPr>
        <vertAlign val="superscript"/>
        <sz val="8"/>
        <rFont val="Arial"/>
        <family val="2"/>
      </rPr>
      <t>1)</t>
    </r>
  </si>
  <si>
    <t xml:space="preserve">      Etrangers/-ères avec activité lucrative contingentée</t>
  </si>
  <si>
    <t xml:space="preserve">      Etrangers/-ères avec activité lucrative non contingentée</t>
  </si>
  <si>
    <t xml:space="preserve">      Etrangers/-ères sans activité lucrative</t>
  </si>
  <si>
    <t xml:space="preserve">      Formation et perfectionnement professionnel</t>
  </si>
  <si>
    <t xml:space="preserve">      Retour en Suisse </t>
  </si>
  <si>
    <t xml:space="preserve">      Réfugiés reconnus</t>
  </si>
  <si>
    <t xml:space="preserve">      Cas de rigueur</t>
  </si>
  <si>
    <t xml:space="preserve">      Autres entrées en Suisse</t>
  </si>
  <si>
    <r>
      <t xml:space="preserve">   Autres augmentations </t>
    </r>
    <r>
      <rPr>
        <b/>
        <vertAlign val="superscript"/>
        <sz val="8"/>
        <rFont val="Arial"/>
        <family val="2"/>
      </rPr>
      <t>2)</t>
    </r>
  </si>
  <si>
    <t xml:space="preserve">      Dont réactivations</t>
  </si>
  <si>
    <r>
      <t>Changements de statut</t>
    </r>
    <r>
      <rPr>
        <i/>
        <sz val="8"/>
        <rFont val="Arial"/>
        <family val="2"/>
      </rPr>
      <t xml:space="preserve"> vers la pop.rés. permanente étrangère</t>
    </r>
  </si>
  <si>
    <t>(compris dans les entrées en Suisse)</t>
  </si>
  <si>
    <t>Total diminutions</t>
  </si>
  <si>
    <r>
      <t xml:space="preserve">   Décès </t>
    </r>
    <r>
      <rPr>
        <sz val="7"/>
        <rFont val="Arial"/>
        <family val="2"/>
      </rPr>
      <t>(selon le SYMIC)</t>
    </r>
  </si>
  <si>
    <t xml:space="preserve">   Départs de la Suisse</t>
  </si>
  <si>
    <t xml:space="preserve">   Acquisitions de la nationalité suisse</t>
  </si>
  <si>
    <r>
      <t xml:space="preserve">   Autres diminutions </t>
    </r>
    <r>
      <rPr>
        <b/>
        <vertAlign val="superscript"/>
        <sz val="8"/>
        <rFont val="Arial"/>
        <family val="2"/>
      </rPr>
      <t>2)</t>
    </r>
  </si>
  <si>
    <r>
      <t>Compensation entre l'effectif et les mouvements</t>
    </r>
    <r>
      <rPr>
        <sz val="8"/>
        <rFont val="Arial"/>
        <family val="2"/>
      </rPr>
      <t xml:space="preserve"> </t>
    </r>
  </si>
  <si>
    <t>(+ augmentations, - diminutions)</t>
  </si>
  <si>
    <t>Bilan migratoire</t>
  </si>
  <si>
    <t xml:space="preserve">   Entrées en Suisse</t>
  </si>
  <si>
    <t xml:space="preserve">   Autres augmentations</t>
  </si>
  <si>
    <t xml:space="preserve">   Autres diminutions</t>
  </si>
  <si>
    <t>Excédent des naissances</t>
  </si>
  <si>
    <r>
      <t xml:space="preserve">   Naissances </t>
    </r>
    <r>
      <rPr>
        <sz val="7"/>
        <rFont val="Arial"/>
        <family val="2"/>
      </rPr>
      <t>(selon le SYMIC)</t>
    </r>
  </si>
  <si>
    <t>1) A partir de l'année 2002 y compris le regroupement familial de Suisses/-ses ou d’étrangers/-ères avec conjoint/-e suisse.</t>
  </si>
  <si>
    <t>2) En 1995 le système RCE-2 a été remplacé par le nouveau système RCE-3, ce qui a provoqué des différences entre l'effectif et</t>
  </si>
  <si>
    <t xml:space="preserve">    les mouvements.</t>
  </si>
  <si>
    <t xml:space="preserve">    A partir de l'année 2002 les corrections des entrées et des départs de la Suisse sont comptées sous les autres augmentations ou</t>
  </si>
  <si>
    <t xml:space="preserve">    les autres diminutions.</t>
  </si>
  <si>
    <t>Entrées en Suisse de la population résidante permanente étrangère, par canton de résidence,</t>
  </si>
  <si>
    <t>Motif d'immigration</t>
  </si>
  <si>
    <t>En tout</t>
  </si>
  <si>
    <t>Autorisation UE/AELE</t>
  </si>
  <si>
    <t>Autorisation LEtr/OASA</t>
  </si>
  <si>
    <t>Total</t>
  </si>
  <si>
    <t>Hommes</t>
  </si>
  <si>
    <t>Femmes</t>
  </si>
  <si>
    <t>0 Total entrées en Suisse</t>
  </si>
  <si>
    <t xml:space="preserve">    1 Regroupement familial</t>
  </si>
  <si>
    <t xml:space="preserve">             1-1-1 Conjoints/-es + partenaires enregistré(e)s</t>
  </si>
  <si>
    <t xml:space="preserve">             1-1-2 Enfants</t>
  </si>
  <si>
    <t xml:space="preserve">             1-1-3 Autre parenté</t>
  </si>
  <si>
    <t xml:space="preserve">             1-1-4 Cas de rigueur</t>
  </si>
  <si>
    <t xml:space="preserve">       1-2 Regroupement familial d’étrangers/-ères</t>
  </si>
  <si>
    <t xml:space="preserve">             1-2-1 Conjoints/-es  + parten. enregistré(e)s (étr.)</t>
  </si>
  <si>
    <t xml:space="preserve">             1-2-2 Enfants (étr.)</t>
  </si>
  <si>
    <t xml:space="preserve">             1-2-3 Autre parenté (étr.)</t>
  </si>
  <si>
    <t xml:space="preserve">             1-2-4 Cas de rigueur (étr.)</t>
  </si>
  <si>
    <t xml:space="preserve">       2-1 Contingents CE/AELE, UE8 et UE2</t>
  </si>
  <si>
    <t xml:space="preserve">             2-1-1 Titulaires d'un permis de séjour (CE/AELE)</t>
  </si>
  <si>
    <t xml:space="preserve">             2-1-2 Etablis (CE/AELE)</t>
  </si>
  <si>
    <t xml:space="preserve">             2-1-3 Titul. permis de courte durée &gt;=12 mois (CE/AELE)</t>
  </si>
  <si>
    <t xml:space="preserve">             2-1-4 Prestataires de services (CE/AELE)</t>
  </si>
  <si>
    <t xml:space="preserve">             2-1-11 Titulaires d'un permis de séjour (UE8)</t>
  </si>
  <si>
    <t xml:space="preserve">             2-1-12 Etablis (UE8)</t>
  </si>
  <si>
    <t xml:space="preserve">             2-1-13 Titulaires permis de courte durée &gt;=12 mois (UE8)</t>
  </si>
  <si>
    <t xml:space="preserve">             2-1-14 Prestataires de services (UE8)</t>
  </si>
  <si>
    <t xml:space="preserve">             2-1-111 Titulaires d'un permis de séjour (UE2)</t>
  </si>
  <si>
    <t xml:space="preserve">             2-1-112 Etablis (UE2)</t>
  </si>
  <si>
    <t xml:space="preserve">             2-1-113 Titulaires permis de courte durée &gt;=12 mois (UE2)</t>
  </si>
  <si>
    <t xml:space="preserve">             2-1-114 Prestataires de services (UE2)</t>
  </si>
  <si>
    <t xml:space="preserve">       2-2 Contingent cantonal</t>
  </si>
  <si>
    <t xml:space="preserve">             2-2-1 Titulaires d'un permis de séjour (canton)</t>
  </si>
  <si>
    <t xml:space="preserve">             2-2-2 Etablis (canton)</t>
  </si>
  <si>
    <t xml:space="preserve">             2-2-3 Titul. permis de courte durée &gt;=12 mois (canton)</t>
  </si>
  <si>
    <t xml:space="preserve">             2-2-4 Prestataires de services (canton)</t>
  </si>
  <si>
    <t xml:space="preserve">       2-3 Contingent fédéral</t>
  </si>
  <si>
    <t xml:space="preserve">             2-3-1 Titulaires d'un permis de séjour (fédéral)</t>
  </si>
  <si>
    <t xml:space="preserve">             2-3-2 Etablis (fédéral)</t>
  </si>
  <si>
    <t xml:space="preserve">             2-3-3 Titul. permis de courte durée &gt;=12 mois (fédéral)</t>
  </si>
  <si>
    <t xml:space="preserve">       2-4 Stagiaires</t>
  </si>
  <si>
    <t xml:space="preserve">       2-5 Saisonniers/-ères</t>
  </si>
  <si>
    <t xml:space="preserve">       3-5 Correspondants</t>
  </si>
  <si>
    <t xml:space="preserve">       3-7 Transformations OLCP</t>
  </si>
  <si>
    <t xml:space="preserve">       3-8 Transformations saisonniers/-ères</t>
  </si>
  <si>
    <t xml:space="preserve">             3-10-1 Titulaires d'un permis de séjour (UE17/AELE)</t>
  </si>
  <si>
    <t xml:space="preserve">             3-10-2 Etablis (UE17/AELE)</t>
  </si>
  <si>
    <t xml:space="preserve">             3-10-3 Titul. permis courte durée &gt;=12 mois (UE17/AELE)</t>
  </si>
  <si>
    <t xml:space="preserve">             3-10-4 Prestataires de services (UE17/AELE)</t>
  </si>
  <si>
    <t xml:space="preserve">    4 Etrangers/-ères sans activité lucrative</t>
  </si>
  <si>
    <t xml:space="preserve">       4-1 Enfants placés et adoptifs</t>
  </si>
  <si>
    <t xml:space="preserve">             4-1-1 Enfants placés</t>
  </si>
  <si>
    <t xml:space="preserve">             4-1-2 Enfants adoptifs</t>
  </si>
  <si>
    <t xml:space="preserve">             4-2-3 Cours de formation théoriques</t>
  </si>
  <si>
    <t xml:space="preserve">       4-3 Privatiers</t>
  </si>
  <si>
    <t xml:space="preserve">       4-4 Rentiers/-ères</t>
  </si>
  <si>
    <t xml:space="preserve">       4-5 Etrangers/-ères pour un traitement médical</t>
  </si>
  <si>
    <t xml:space="preserve">       4-6 Préparation du mariage</t>
  </si>
  <si>
    <t xml:space="preserve">       4-7 Clergé, novices, élèves d'écoles bibliques</t>
  </si>
  <si>
    <t xml:space="preserve">       4-9 Autres parents (pas de regroupement familial)</t>
  </si>
  <si>
    <t xml:space="preserve">       4-10 Autres étrangers/-ères sans activité lucrative</t>
  </si>
  <si>
    <t xml:space="preserve">    5 Formation et perfectionnement professionnel</t>
  </si>
  <si>
    <t xml:space="preserve">       5-1 Ecoliers/-ères et étudiants/-es</t>
  </si>
  <si>
    <t xml:space="preserve">             5-2-1 Doctorants et postdoctorants</t>
  </si>
  <si>
    <t xml:space="preserve">             5-2-3 Hôtes académiques et sabbatical-leaves</t>
  </si>
  <si>
    <t xml:space="preserve">             5-2-5 Boursiers de la confédération</t>
  </si>
  <si>
    <t xml:space="preserve">    6 Retour en Suisse</t>
  </si>
  <si>
    <t xml:space="preserve">       6-1 Etablis avec assurance d'autorisation de retour</t>
  </si>
  <si>
    <t xml:space="preserve">    7 Réfugiés reconnus</t>
  </si>
  <si>
    <t xml:space="preserve">    8 Cas de rigueur</t>
  </si>
  <si>
    <t xml:space="preserve">       8-1 Anciens requérants d'asile</t>
  </si>
  <si>
    <t xml:space="preserve">       8-2 Retour après une absence à l‘étranger</t>
  </si>
  <si>
    <t xml:space="preserve">       8-3 L’intéressé/-e a un enfant de nationalité suisse</t>
  </si>
  <si>
    <t xml:space="preserve">       8-4 Cas de rigueur personnel particulièrement grave</t>
  </si>
  <si>
    <t xml:space="preserve">       8-5 Considérations de politique générale</t>
  </si>
  <si>
    <t xml:space="preserve">       8-7 Victimes de la traite d'êtres humains</t>
  </si>
  <si>
    <t xml:space="preserve">    9 Autres entrées en Suisse</t>
  </si>
  <si>
    <t xml:space="preserve">    3 Etrangers/-ères avec activité lucrative non contingentée</t>
  </si>
  <si>
    <t xml:space="preserve">       3-1 Fonctionnaires d’administrations étrangères, ayant leur lieu de travail en Suisse</t>
  </si>
  <si>
    <t xml:space="preserve">       3-2 Parents avec activité lucrative de missions dipl. et permanentes et de postes consulaires</t>
  </si>
  <si>
    <t xml:space="preserve">       3-3 Etrangers/-ères libérés par le conseil fédéral des prescriptions d'admission</t>
  </si>
  <si>
    <t xml:space="preserve">       3-4 Etrangers/-ères, habitant en Suisse et travaillant à l’étranger</t>
  </si>
  <si>
    <t xml:space="preserve">       3-6 Anciens citoyens suisses, étrangers/-ères invalides ou divorcés</t>
  </si>
  <si>
    <t xml:space="preserve">       3-9 Autres étrangers/-ères avec activité lucrative non contingentée</t>
  </si>
  <si>
    <t xml:space="preserve">       3-10 Etrangers/-ères avec activité lucrative des nations UE17/AELE selon l'ALCP</t>
  </si>
  <si>
    <t xml:space="preserve">       4-2 Ecoliers/-ères, étudiants/-tes et cours de formation théoriques</t>
  </si>
  <si>
    <t xml:space="preserve">             4-2-1 Ecoliers/-ères, habitant en Suisse et allant à l’école à l’étranger</t>
  </si>
  <si>
    <t xml:space="preserve">             4-2-2 Etudiants/-tes, habitant en Suisse et étudiant à Constance</t>
  </si>
  <si>
    <t xml:space="preserve">       4-8 Permis de séjour sans activité lucrative pour fonctionnaires int., après abandon de l’activité</t>
  </si>
  <si>
    <t xml:space="preserve">       5-2 Doctorants, postdoctorants, hôtes académiques, sabbatical-leaves, boursiers de la confédération</t>
  </si>
  <si>
    <t xml:space="preserve">       6-2 Après séjour à l’étranger délégué par l’employeur pour le perfectionnement professionnel</t>
  </si>
  <si>
    <t xml:space="preserve">       6-3 Après interruption de l’activité lucrative pour accomplir le service militaire</t>
  </si>
  <si>
    <t xml:space="preserve">    2 Etrangers/-ères avec activité lucrative contingentée</t>
  </si>
  <si>
    <t xml:space="preserve">       1-1 Regroupement familial de Suisses/-ses ou d’étrangers/-ères avec conjoint/-e suisse</t>
  </si>
  <si>
    <t>Entrées en Suisse des personnes actives occupées de la population résidante permanente</t>
  </si>
  <si>
    <t>étrangère, par groupes de profession sélectionnés et nationalité</t>
  </si>
  <si>
    <t>Groupe de professions</t>
  </si>
  <si>
    <t>D</t>
  </si>
  <si>
    <t>P</t>
  </si>
  <si>
    <t>F</t>
  </si>
  <si>
    <t>I</t>
  </si>
  <si>
    <t>Autres</t>
  </si>
  <si>
    <t>Total général</t>
  </si>
  <si>
    <t>231 Industrie du bâtiment</t>
  </si>
  <si>
    <t>232 Aménagement et parachèvement</t>
  </si>
  <si>
    <t>291 Ingénieurs</t>
  </si>
  <si>
    <t>311 Acheteurs et vendeurs</t>
  </si>
  <si>
    <t>331 Entrepreneurs, directeurs, fonctionnaires supérieurs</t>
  </si>
  <si>
    <t>332 Professions commerciales et administratives</t>
  </si>
  <si>
    <t>333 Informatique</t>
  </si>
  <si>
    <t>391 Restauration et hôtellerie</t>
  </si>
  <si>
    <t>411 Nettoyage et entretien</t>
  </si>
  <si>
    <t>421 Médecine humaine et pharmacie</t>
  </si>
  <si>
    <t>425 Auxiliaires soignants</t>
  </si>
  <si>
    <t>441 Corps enseignant de l'enseignement supérieur</t>
  </si>
  <si>
    <t>Acquisition de la nationalité suisse par la population résidante permanente étrangère</t>
  </si>
  <si>
    <t>par genre d'acquisition et sexe, depuis 1974</t>
  </si>
  <si>
    <t>Année</t>
  </si>
  <si>
    <t>Naturalisations ordinaires, facilitées et réintégrations</t>
  </si>
  <si>
    <t>Constatations de la</t>
  </si>
  <si>
    <t>Suisses (Suissesses)</t>
  </si>
  <si>
    <t>Suissesses</t>
  </si>
  <si>
    <t>nationalité suisse</t>
  </si>
  <si>
    <t>par adoption</t>
  </si>
  <si>
    <t>par mariage</t>
  </si>
  <si>
    <t>Naturalisations ordinaires</t>
  </si>
  <si>
    <t>Naturalisations facilitées</t>
  </si>
  <si>
    <t>Réintégrations</t>
  </si>
  <si>
    <t xml:space="preserve">Total </t>
  </si>
  <si>
    <t xml:space="preserve">* </t>
  </si>
  <si>
    <t xml:space="preserve"> Nationalité</t>
  </si>
  <si>
    <t xml:space="preserve"> Total général</t>
  </si>
  <si>
    <t xml:space="preserve">  Europe Total</t>
  </si>
  <si>
    <t xml:space="preserve"> 204 Belgique</t>
  </si>
  <si>
    <t xml:space="preserve"> 205 Bulgarie</t>
  </si>
  <si>
    <t xml:space="preserve"> 206 Danemark</t>
  </si>
  <si>
    <t xml:space="preserve"> 207 Allemagne</t>
  </si>
  <si>
    <t xml:space="preserve"> 211 Finlande</t>
  </si>
  <si>
    <t xml:space="preserve"> 212 France</t>
  </si>
  <si>
    <t xml:space="preserve"> 214 Grèce</t>
  </si>
  <si>
    <t xml:space="preserve"> 215 Grande-Bretagne</t>
  </si>
  <si>
    <t xml:space="preserve"> 216 Irlande</t>
  </si>
  <si>
    <t xml:space="preserve"> 218 Italie</t>
  </si>
  <si>
    <t xml:space="preserve"> 223 Luxembourg</t>
  </si>
  <si>
    <t xml:space="preserve"> 224 Malte</t>
  </si>
  <si>
    <t xml:space="preserve"> 227 Pays-Bas</t>
  </si>
  <si>
    <t xml:space="preserve"> 229 Autriche</t>
  </si>
  <si>
    <t xml:space="preserve"> 230 Pologne</t>
  </si>
  <si>
    <t xml:space="preserve"> 231 Portugal</t>
  </si>
  <si>
    <t xml:space="preserve"> 232 Roumanie</t>
  </si>
  <si>
    <t xml:space="preserve"> 234 Suède</t>
  </si>
  <si>
    <t xml:space="preserve"> 236 Espagne</t>
  </si>
  <si>
    <t xml:space="preserve"> 240 Hongrie</t>
  </si>
  <si>
    <t xml:space="preserve"> 242 Chypre</t>
  </si>
  <si>
    <t xml:space="preserve"> 243 Slovaquie</t>
  </si>
  <si>
    <t xml:space="preserve"> 244 Tchèquie</t>
  </si>
  <si>
    <t xml:space="preserve"> 251 Slovénie</t>
  </si>
  <si>
    <t xml:space="preserve"> 260 Estonie</t>
  </si>
  <si>
    <t xml:space="preserve"> 261 Lettonie</t>
  </si>
  <si>
    <t xml:space="preserve"> 262 Lituanie</t>
  </si>
  <si>
    <t xml:space="preserve">    Etats de l'AELE</t>
  </si>
  <si>
    <t xml:space="preserve"> 217 Islande</t>
  </si>
  <si>
    <t xml:space="preserve"> 222 Liechtenstein</t>
  </si>
  <si>
    <t xml:space="preserve"> 228 Norvège</t>
  </si>
  <si>
    <r>
      <t xml:space="preserve">    Candidats UE</t>
    </r>
    <r>
      <rPr>
        <sz val="8"/>
        <rFont val="Arial"/>
        <family val="2"/>
      </rPr>
      <t xml:space="preserve"> </t>
    </r>
  </si>
  <si>
    <t xml:space="preserve"> 239 Turquie</t>
  </si>
  <si>
    <t xml:space="preserve"> 250 Croatie</t>
  </si>
  <si>
    <t xml:space="preserve"> 255 Macédoine</t>
  </si>
  <si>
    <t xml:space="preserve">    Reste de l'Europe</t>
  </si>
  <si>
    <t xml:space="preserve"> 201 Albanie</t>
  </si>
  <si>
    <t xml:space="preserve"> 248 Serbie</t>
  </si>
  <si>
    <t xml:space="preserve"> 252 Bosnie et Herzégovine</t>
  </si>
  <si>
    <t xml:space="preserve"> 254 Monténégro</t>
  </si>
  <si>
    <t xml:space="preserve"> 256 Kosovo</t>
  </si>
  <si>
    <t xml:space="preserve"> 263 Moldova</t>
  </si>
  <si>
    <t xml:space="preserve"> 264 Russie</t>
  </si>
  <si>
    <t xml:space="preserve"> 265 Ukraine</t>
  </si>
  <si>
    <t xml:space="preserve"> 266 Bélarus</t>
  </si>
  <si>
    <t xml:space="preserve"> Autres Etats 1)</t>
  </si>
  <si>
    <t xml:space="preserve">    Anciens Etats</t>
  </si>
  <si>
    <t xml:space="preserve"> 220 Ancienne Yougoslavie</t>
  </si>
  <si>
    <t xml:space="preserve"> 235 Union sovietique</t>
  </si>
  <si>
    <t xml:space="preserve"> 238 Tchécoslovaquie</t>
  </si>
  <si>
    <t xml:space="preserve"> 249 Serbie et Monténégro</t>
  </si>
  <si>
    <t xml:space="preserve">  Afrique</t>
  </si>
  <si>
    <t xml:space="preserve">  Amérique total</t>
  </si>
  <si>
    <t xml:space="preserve">   Amérique du Nord</t>
  </si>
  <si>
    <t xml:space="preserve">   Amérique centrale</t>
  </si>
  <si>
    <t xml:space="preserve">   Amérique du Sud</t>
  </si>
  <si>
    <t xml:space="preserve">  Asie</t>
  </si>
  <si>
    <t xml:space="preserve">  Océanie</t>
  </si>
  <si>
    <t xml:space="preserve">  Apatrides, Etat inconnu</t>
  </si>
  <si>
    <t>1) Andorre, Monaco, Saint-Marin, Cité du Vatican</t>
  </si>
  <si>
    <t>Effectif de la population résidante permanente étrangère par nationalité, état civil,</t>
  </si>
  <si>
    <t>Etat civil</t>
  </si>
  <si>
    <t>Né(e)s en Suisse</t>
  </si>
  <si>
    <t>Célibataires</t>
  </si>
  <si>
    <t>Marié(e)s</t>
  </si>
  <si>
    <t>Veufs (veuves)</t>
  </si>
  <si>
    <t>Divorcé(e)s</t>
  </si>
  <si>
    <t>Partenaires enregistré(e)s</t>
  </si>
  <si>
    <t>avec Suisse/-esse</t>
  </si>
  <si>
    <t xml:space="preserve"> 230 Polen</t>
  </si>
  <si>
    <t xml:space="preserve"> 252 Bosnie-Herzégovine</t>
  </si>
  <si>
    <t>1) Andorra, Monaco, San Marino, Vatikanstadt</t>
  </si>
  <si>
    <t>Effectif de la population résidante permanente étrangère, par canton de résidence,</t>
  </si>
  <si>
    <t>groupe d'étrangers, nationalité, sexe et âge</t>
  </si>
  <si>
    <t>Suisse</t>
  </si>
  <si>
    <t>Population résidante permanente étrangère</t>
  </si>
  <si>
    <t>Nationalité</t>
  </si>
  <si>
    <t>Âge</t>
  </si>
  <si>
    <t>Sexe</t>
  </si>
  <si>
    <t>0 - 6</t>
  </si>
  <si>
    <t>7 - 12</t>
  </si>
  <si>
    <t>13 - 15</t>
  </si>
  <si>
    <t>16 - 17</t>
  </si>
  <si>
    <t>18 - 20</t>
  </si>
  <si>
    <t>21 - 24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</si>
  <si>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</si>
  <si>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</si>
  <si>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</si>
  <si>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</si>
  <si>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</si>
  <si>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</si>
  <si>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</si>
  <si>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</si>
  <si>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</si>
  <si>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70 - 79</t>
  </si>
  <si>
    <t>&gt;= 80</t>
  </si>
  <si>
    <t xml:space="preserve">            Hommes</t>
  </si>
  <si>
    <t xml:space="preserve">            Femmes</t>
  </si>
  <si>
    <t>Europe Total</t>
  </si>
  <si>
    <t xml:space="preserve">  Reste de l'Europe</t>
  </si>
  <si>
    <t>Afrique</t>
  </si>
  <si>
    <t>Amérique total</t>
  </si>
  <si>
    <t xml:space="preserve">  Amérique du Nord</t>
  </si>
  <si>
    <t xml:space="preserve">  Amérique centrale</t>
  </si>
  <si>
    <t xml:space="preserve">  Amérique du Sud</t>
  </si>
  <si>
    <t>Asie</t>
  </si>
  <si>
    <t>Océanie</t>
  </si>
  <si>
    <t>Apatrides</t>
  </si>
  <si>
    <t>Etat inconnu</t>
  </si>
  <si>
    <r>
      <t>Effectif de la population résidante permanente étrangère</t>
    </r>
    <r>
      <rPr>
        <b/>
        <vertAlign val="superscript"/>
        <sz val="11"/>
        <rFont val="Arial"/>
        <family val="2"/>
      </rPr>
      <t>1)</t>
    </r>
    <r>
      <rPr>
        <b/>
        <sz val="11"/>
        <rFont val="Arial"/>
        <family val="2"/>
      </rPr>
      <t xml:space="preserve"> par canton de résidence et groupe d'étrangers</t>
    </r>
  </si>
  <si>
    <t xml:space="preserve"> Canton de résidence</t>
  </si>
  <si>
    <t xml:space="preserve"> Total</t>
  </si>
  <si>
    <t xml:space="preserve"> Titulaires d'un permis de courte durée</t>
  </si>
  <si>
    <t xml:space="preserve"> Titulaires d'un permis de séjour</t>
  </si>
  <si>
    <t xml:space="preserve"> Etablis</t>
  </si>
  <si>
    <t>Différence par rapport</t>
  </si>
  <si>
    <t xml:space="preserve"> &gt;=12 mois</t>
  </si>
  <si>
    <t>à l'année précédente</t>
  </si>
  <si>
    <t>Ch. absolu</t>
  </si>
  <si>
    <t>En %</t>
  </si>
  <si>
    <t xml:space="preserve"> Suisse 2008</t>
  </si>
  <si>
    <t xml:space="preserve"> Suisse 2009</t>
  </si>
  <si>
    <t xml:space="preserve"> Suisse 2010</t>
  </si>
  <si>
    <t xml:space="preserve"> Suisse 2011</t>
  </si>
  <si>
    <t xml:space="preserve"> Suisse 2012</t>
  </si>
  <si>
    <t xml:space="preserve"> Zurich</t>
  </si>
  <si>
    <t xml:space="preserve"> Berne</t>
  </si>
  <si>
    <t xml:space="preserve"> Lucerne</t>
  </si>
  <si>
    <t xml:space="preserve"> Uri</t>
  </si>
  <si>
    <t xml:space="preserve"> Schwytz</t>
  </si>
  <si>
    <t xml:space="preserve"> Obwald</t>
  </si>
  <si>
    <t xml:space="preserve"> Nidwald</t>
  </si>
  <si>
    <t xml:space="preserve"> Glaris</t>
  </si>
  <si>
    <t xml:space="preserve"> Zoug</t>
  </si>
  <si>
    <t xml:space="preserve"> Fribourg</t>
  </si>
  <si>
    <t xml:space="preserve"> Soleure</t>
  </si>
  <si>
    <t xml:space="preserve"> Bâle-Ville</t>
  </si>
  <si>
    <t xml:space="preserve"> Bâle-Campagne</t>
  </si>
  <si>
    <t xml:space="preserve"> Schaffhouse</t>
  </si>
  <si>
    <t xml:space="preserve"> Appenzell Rh.-Ext.</t>
  </si>
  <si>
    <t xml:space="preserve"> Appenzell Rh.-Int.</t>
  </si>
  <si>
    <t xml:space="preserve"> Saint-Gall</t>
  </si>
  <si>
    <t xml:space="preserve"> Grisons</t>
  </si>
  <si>
    <t xml:space="preserve"> Argovie</t>
  </si>
  <si>
    <t xml:space="preserve"> Thurgovie</t>
  </si>
  <si>
    <t xml:space="preserve"> Tessin</t>
  </si>
  <si>
    <t xml:space="preserve"> Vaud</t>
  </si>
  <si>
    <t xml:space="preserve"> Valais</t>
  </si>
  <si>
    <t xml:space="preserve"> Neuchâtel</t>
  </si>
  <si>
    <t xml:space="preserve"> Genève</t>
  </si>
  <si>
    <t xml:space="preserve"> Jura</t>
  </si>
  <si>
    <t>1) sans les fonctionnaires internationaux et les membres de leur famille, les titulaires d'un permis de courte durée &lt;12 mois et les requérants d'asile</t>
  </si>
  <si>
    <t>2) par rapport à l'ensemble de la population résidante permanente</t>
  </si>
  <si>
    <t>Effectif des personnes actives occupées de la population résidante non permanente étrangère</t>
  </si>
  <si>
    <t xml:space="preserve">Titulaires d'un permis de courte </t>
  </si>
  <si>
    <t xml:space="preserve">Prestataires de services </t>
  </si>
  <si>
    <t xml:space="preserve">Titulaires d'un permis de </t>
  </si>
  <si>
    <t xml:space="preserve">Musiciens/-ennes et artistes </t>
  </si>
  <si>
    <t>Danseuses &lt;=8 mois</t>
  </si>
  <si>
    <t xml:space="preserve">durée &gt;4 à &lt;12 mois </t>
  </si>
  <si>
    <t>&lt;=4 mois</t>
  </si>
  <si>
    <t>courte durée &lt;=4 mois</t>
  </si>
  <si>
    <t>&lt;=8 mois</t>
  </si>
  <si>
    <t xml:space="preserve">    Candidats UE</t>
  </si>
  <si>
    <t>Effectif de la population résidante étrangère par nationalité,</t>
  </si>
  <si>
    <t>Population résidante non permanente étr.</t>
  </si>
  <si>
    <t>dont autorisation UE/AELE</t>
  </si>
  <si>
    <t>Permis courte durée &gt;=12 mois</t>
  </si>
  <si>
    <t>Permis de séjour</t>
  </si>
  <si>
    <t>Etablis</t>
  </si>
  <si>
    <t>P.courte durée &gt;=12 mois</t>
  </si>
  <si>
    <t>Autorisat. UE/AELE</t>
  </si>
  <si>
    <t>Effectif de la population résidante permanente étrangère par nationalité</t>
  </si>
  <si>
    <t>depuis 1850</t>
  </si>
  <si>
    <t>Date</t>
  </si>
  <si>
    <t>Pourcentage approxi-</t>
  </si>
  <si>
    <t>Allemagne</t>
  </si>
  <si>
    <t>France</t>
  </si>
  <si>
    <t>Italie</t>
  </si>
  <si>
    <t>Autriche</t>
  </si>
  <si>
    <t>Espagne</t>
  </si>
  <si>
    <t>Ancienne</t>
  </si>
  <si>
    <t>Serbie</t>
  </si>
  <si>
    <t>Portugal</t>
  </si>
  <si>
    <t>Turquie</t>
  </si>
  <si>
    <r>
      <t xml:space="preserve">matif d'étrangers </t>
    </r>
    <r>
      <rPr>
        <vertAlign val="superscript"/>
        <sz val="8"/>
        <rFont val="Arial"/>
        <family val="2"/>
      </rPr>
      <t>1)</t>
    </r>
  </si>
  <si>
    <t>Yougoslavie</t>
  </si>
  <si>
    <t>23.3.1850</t>
  </si>
  <si>
    <t>*</t>
  </si>
  <si>
    <t>10.12.1860</t>
  </si>
  <si>
    <t>1.12.1870</t>
  </si>
  <si>
    <t xml:space="preserve"> 1.12.1880</t>
  </si>
  <si>
    <t xml:space="preserve"> 1.12.1888</t>
  </si>
  <si>
    <t xml:space="preserve"> 1.12.1900</t>
  </si>
  <si>
    <t xml:space="preserve"> 1.12.1910</t>
  </si>
  <si>
    <t xml:space="preserve"> 1.12.1920</t>
  </si>
  <si>
    <t xml:space="preserve"> 1.12.1930</t>
  </si>
  <si>
    <t xml:space="preserve"> 1.12.1941</t>
  </si>
  <si>
    <t xml:space="preserve"> 1.12.1950</t>
  </si>
  <si>
    <r>
      <t xml:space="preserve"> 1.12.1960 </t>
    </r>
    <r>
      <rPr>
        <vertAlign val="superscript"/>
        <sz val="8"/>
        <rFont val="Arial"/>
        <family val="2"/>
      </rPr>
      <t>2)</t>
    </r>
  </si>
  <si>
    <t>31.12.1964</t>
  </si>
  <si>
    <t>31.12.1965</t>
  </si>
  <si>
    <t>31.12.1966</t>
  </si>
  <si>
    <t>31.12.1967</t>
  </si>
  <si>
    <t>31.12.1968</t>
  </si>
  <si>
    <t>31.12.1969</t>
  </si>
  <si>
    <t>31.12.1970</t>
  </si>
  <si>
    <t>31.12.1971</t>
  </si>
  <si>
    <t>31.12.1972</t>
  </si>
  <si>
    <t>31.12.1973</t>
  </si>
  <si>
    <t>31.12.1974</t>
  </si>
  <si>
    <t>31.12.1975</t>
  </si>
  <si>
    <t>31.12.1976</t>
  </si>
  <si>
    <t>31.12.1977</t>
  </si>
  <si>
    <t>31.12.1978</t>
  </si>
  <si>
    <t>31.12.1979</t>
  </si>
  <si>
    <t>31.12.1980</t>
  </si>
  <si>
    <t>31.12.1981</t>
  </si>
  <si>
    <t>31.12.1982</t>
  </si>
  <si>
    <t>31.12.1983</t>
  </si>
  <si>
    <t>31.12.1984</t>
  </si>
  <si>
    <t>31.12.1985</t>
  </si>
  <si>
    <t>31.12.1986</t>
  </si>
  <si>
    <t>31.12.1987</t>
  </si>
  <si>
    <t>31.12.1988</t>
  </si>
  <si>
    <t>31.12.1989</t>
  </si>
  <si>
    <t>31.12.1990</t>
  </si>
  <si>
    <t>31.12.1991</t>
  </si>
  <si>
    <t>31.12.1992</t>
  </si>
  <si>
    <t>31.12.1993</t>
  </si>
  <si>
    <t>31.12.1994</t>
  </si>
  <si>
    <t>31.12.1995</t>
  </si>
  <si>
    <t>31.12.1996</t>
  </si>
  <si>
    <t>31.12.1997</t>
  </si>
  <si>
    <t>31.12.1998</t>
  </si>
  <si>
    <t>31.12.1999</t>
  </si>
  <si>
    <t>31.12.2000</t>
  </si>
  <si>
    <t>31.12.2001</t>
  </si>
  <si>
    <t>31.12.2002</t>
  </si>
  <si>
    <t>31.12.2003</t>
  </si>
  <si>
    <t>31.12.2004</t>
  </si>
  <si>
    <t>31.12.2005</t>
  </si>
  <si>
    <t>31.12.2006</t>
  </si>
  <si>
    <t>31.12.2007</t>
  </si>
  <si>
    <t>31.12.2008</t>
  </si>
  <si>
    <t>31.12.2009</t>
  </si>
  <si>
    <t>31.12.2010</t>
  </si>
  <si>
    <t>31.12.2011</t>
  </si>
  <si>
    <t>31.12.2012</t>
  </si>
  <si>
    <t>1) par rapport à l'ensemble de la population résidante permanente</t>
  </si>
  <si>
    <t>2) population résidante permanente étrangère: 9.3%, Total 495 638</t>
  </si>
  <si>
    <t>Entrées en Suisse, départs de la Suisse et bilan migratoire de la population résidante permanente étrangère</t>
  </si>
  <si>
    <t xml:space="preserve">Entrées en Suisse </t>
  </si>
  <si>
    <t>Départs de la Suisse</t>
  </si>
  <si>
    <t>Personnes actives</t>
  </si>
  <si>
    <t>Avec activité</t>
  </si>
  <si>
    <t xml:space="preserve">Autres </t>
  </si>
  <si>
    <t>occupées</t>
  </si>
  <si>
    <t>indépendante</t>
  </si>
  <si>
    <t>augmen-</t>
  </si>
  <si>
    <t>diminu-</t>
  </si>
  <si>
    <t>tations</t>
  </si>
  <si>
    <t>tions</t>
  </si>
  <si>
    <t>Effectif</t>
  </si>
  <si>
    <t>Total dans le processus 'asile en Suisse'</t>
  </si>
  <si>
    <t>Total dans le processus soutien à l'exécution du renvoi</t>
  </si>
  <si>
    <t>Mouvements</t>
  </si>
  <si>
    <t>Demandes d´asile</t>
  </si>
  <si>
    <t>Cas traités en première instance</t>
  </si>
  <si>
    <t>Décisions positives</t>
  </si>
  <si>
    <t>Décisions négatives</t>
  </si>
  <si>
    <t>Non-entrées en matière (NEM)</t>
  </si>
  <si>
    <t>Retraits et radiations</t>
  </si>
  <si>
    <t>Admissions provisoires</t>
  </si>
  <si>
    <t>Entrées en Suisse (inclus naissance et reprise du séjour)</t>
  </si>
  <si>
    <t>Règlements suite octroi de l'asile</t>
  </si>
  <si>
    <t>Cas réglés par les cantons</t>
  </si>
  <si>
    <t>Débuts soutien à l'exécution du renvoi</t>
  </si>
  <si>
    <t>Bilan annuel de la population résidante permanente étrangère par effectif à la fin de l'année considérée et de l'année précédente, motif d'immigration et genre de mouvement, depuis 2002</t>
  </si>
  <si>
    <t>UE-28/AELE</t>
  </si>
  <si>
    <t>année 2013</t>
  </si>
  <si>
    <t>par nationalité, depuis 1994</t>
  </si>
  <si>
    <t xml:space="preserve">   Etats de l'UE-28 et AELE</t>
  </si>
  <si>
    <t xml:space="preserve">    Etats de l'UE-28</t>
  </si>
  <si>
    <t>né(e)s en Suisse, marié(e)s avec un(e) Suisse(sse) et sexe, à fin décembre 2013</t>
  </si>
  <si>
    <t xml:space="preserve">  Etats de l'UE-28 et AELE</t>
  </si>
  <si>
    <t>Date de la statistique: décembre 2013</t>
  </si>
  <si>
    <t>motif d'immigration, autorisation UE/AELE ou LEtr/OASA et sexe, 2013</t>
  </si>
  <si>
    <t>à fin décembre 2013</t>
  </si>
  <si>
    <t>Suisse 2013</t>
  </si>
  <si>
    <t xml:space="preserve">1 638 949 </t>
  </si>
  <si>
    <t xml:space="preserve"> 67 984 </t>
  </si>
  <si>
    <t xml:space="preserve"> 18 630 </t>
  </si>
  <si>
    <t xml:space="preserve">- 10 668 </t>
  </si>
  <si>
    <t xml:space="preserve"> 516 904 </t>
  </si>
  <si>
    <t xml:space="preserve"> 66 603 </t>
  </si>
  <si>
    <t xml:space="preserve">1 103 415 </t>
  </si>
  <si>
    <t xml:space="preserve"> 12 049 </t>
  </si>
  <si>
    <t xml:space="preserve">1 680 197 </t>
  </si>
  <si>
    <t xml:space="preserve"> 41 248 </t>
  </si>
  <si>
    <t xml:space="preserve"> 18 327 </t>
  </si>
  <si>
    <t xml:space="preserve"> 551 105 </t>
  </si>
  <si>
    <t xml:space="preserve"> 34 201 </t>
  </si>
  <si>
    <t xml:space="preserve">1 110 765 </t>
  </si>
  <si>
    <t xml:space="preserve"> 7 350 </t>
  </si>
  <si>
    <t xml:space="preserve">1 720 393 </t>
  </si>
  <si>
    <t xml:space="preserve"> 40 196 </t>
  </si>
  <si>
    <t xml:space="preserve"> 18 003 </t>
  </si>
  <si>
    <t xml:space="preserve"> 583 029 </t>
  </si>
  <si>
    <t xml:space="preserve"> 31 924 </t>
  </si>
  <si>
    <t xml:space="preserve">1 119 361 </t>
  </si>
  <si>
    <t xml:space="preserve"> 8 596 </t>
  </si>
  <si>
    <t xml:space="preserve">1 772 279 </t>
  </si>
  <si>
    <t xml:space="preserve"> 51 886 </t>
  </si>
  <si>
    <t xml:space="preserve"> 18 337 </t>
  </si>
  <si>
    <t xml:space="preserve"> 616 106 </t>
  </si>
  <si>
    <t xml:space="preserve"> 33 077 </t>
  </si>
  <si>
    <t xml:space="preserve">1 137 836 </t>
  </si>
  <si>
    <t xml:space="preserve"> 18 475 </t>
  </si>
  <si>
    <t xml:space="preserve">1 825 060 </t>
  </si>
  <si>
    <t xml:space="preserve"> 52 781 </t>
  </si>
  <si>
    <t xml:space="preserve"> 22 441 </t>
  </si>
  <si>
    <t xml:space="preserve"> 4 104 </t>
  </si>
  <si>
    <t xml:space="preserve"> 615 016 </t>
  </si>
  <si>
    <t xml:space="preserve">- 1 090 </t>
  </si>
  <si>
    <t xml:space="preserve">1 187 603 </t>
  </si>
  <si>
    <t xml:space="preserve"> 49 767 </t>
  </si>
  <si>
    <t xml:space="preserve">1 886 630 </t>
  </si>
  <si>
    <t xml:space="preserve"> 61 570 </t>
  </si>
  <si>
    <t xml:space="preserve"> 27 436 </t>
  </si>
  <si>
    <t xml:space="preserve"> 4 995 </t>
  </si>
  <si>
    <t xml:space="preserve"> 621 595 </t>
  </si>
  <si>
    <t xml:space="preserve"> 6 579 </t>
  </si>
  <si>
    <t xml:space="preserve">1 237 599 </t>
  </si>
  <si>
    <t xml:space="preserve"> 49 996 </t>
  </si>
  <si>
    <t xml:space="preserve"> 356 443 </t>
  </si>
  <si>
    <t xml:space="preserve"> 10 165 </t>
  </si>
  <si>
    <t xml:space="preserve"> 3 921 </t>
  </si>
  <si>
    <t xml:space="preserve"> 131 684 </t>
  </si>
  <si>
    <t xml:space="preserve"> 220 838 </t>
  </si>
  <si>
    <t xml:space="preserve"> 10 214 </t>
  </si>
  <si>
    <t xml:space="preserve"> 139 360 </t>
  </si>
  <si>
    <t xml:space="preserve"> 5 500 </t>
  </si>
  <si>
    <t xml:space="preserve"> 3 168 </t>
  </si>
  <si>
    <t xml:space="preserve"> 41 450 </t>
  </si>
  <si>
    <t xml:space="preserve"> 94 742 </t>
  </si>
  <si>
    <t xml:space="preserve"> 4 072 </t>
  </si>
  <si>
    <t xml:space="preserve"> 65 517 </t>
  </si>
  <si>
    <t xml:space="preserve"> 1 692 </t>
  </si>
  <si>
    <t xml:space="preserve"> 1 098 </t>
  </si>
  <si>
    <t xml:space="preserve"> 21 028 </t>
  </si>
  <si>
    <t xml:space="preserve"> 43 391 </t>
  </si>
  <si>
    <t xml:space="preserve"> 1 882 </t>
  </si>
  <si>
    <t xml:space="preserve"> 3 864 </t>
  </si>
  <si>
    <t xml:space="preserve"> 1 673 </t>
  </si>
  <si>
    <t xml:space="preserve"> 1 970 </t>
  </si>
  <si>
    <t xml:space="preserve"> 29 161 </t>
  </si>
  <si>
    <t xml:space="preserve"> 8 032 </t>
  </si>
  <si>
    <t xml:space="preserve"> 20 395 </t>
  </si>
  <si>
    <t xml:space="preserve"> 4 953 </t>
  </si>
  <si>
    <t xml:space="preserve"> 2 222 </t>
  </si>
  <si>
    <t xml:space="preserve"> 2 608 </t>
  </si>
  <si>
    <t xml:space="preserve"> 5 344 </t>
  </si>
  <si>
    <t xml:space="preserve"> 2 189 </t>
  </si>
  <si>
    <t xml:space="preserve"> 2 965 </t>
  </si>
  <si>
    <t xml:space="preserve"> 8 625 </t>
  </si>
  <si>
    <t xml:space="preserve"> 2 409 </t>
  </si>
  <si>
    <t xml:space="preserve"> 5 772 </t>
  </si>
  <si>
    <t xml:space="preserve"> 30 425 </t>
  </si>
  <si>
    <t xml:space="preserve"> 1 067 </t>
  </si>
  <si>
    <t xml:space="preserve"> 11 384 </t>
  </si>
  <si>
    <t xml:space="preserve"> 18 662 </t>
  </si>
  <si>
    <t xml:space="preserve"> 1 089 </t>
  </si>
  <si>
    <t xml:space="preserve"> 61 353 </t>
  </si>
  <si>
    <t xml:space="preserve"> 3 373 </t>
  </si>
  <si>
    <t xml:space="preserve"> 21 204 </t>
  </si>
  <si>
    <t xml:space="preserve"> 39 198 </t>
  </si>
  <si>
    <t xml:space="preserve"> 2 845 </t>
  </si>
  <si>
    <t xml:space="preserve"> 52 249 </t>
  </si>
  <si>
    <t xml:space="preserve"> 10 640 </t>
  </si>
  <si>
    <t xml:space="preserve"> 41 069 </t>
  </si>
  <si>
    <t xml:space="preserve"> 65 632 </t>
  </si>
  <si>
    <t xml:space="preserve"> 1 985 </t>
  </si>
  <si>
    <t xml:space="preserve"> 1 159 </t>
  </si>
  <si>
    <t xml:space="preserve"> 23 970 </t>
  </si>
  <si>
    <t xml:space="preserve"> 40 503 </t>
  </si>
  <si>
    <t xml:space="preserve"> 1 265 </t>
  </si>
  <si>
    <t xml:space="preserve"> 56 431 </t>
  </si>
  <si>
    <t xml:space="preserve"> 1 896 </t>
  </si>
  <si>
    <t xml:space="preserve"> 14 711 </t>
  </si>
  <si>
    <t xml:space="preserve"> 41 327 </t>
  </si>
  <si>
    <t xml:space="preserve"> 1 601 </t>
  </si>
  <si>
    <t xml:space="preserve"> 19 306 </t>
  </si>
  <si>
    <t xml:space="preserve"> 5 448 </t>
  </si>
  <si>
    <t xml:space="preserve"> 13 745 </t>
  </si>
  <si>
    <t xml:space="preserve"> 7 803 </t>
  </si>
  <si>
    <t xml:space="preserve"> 1 991 </t>
  </si>
  <si>
    <t xml:space="preserve"> 5 734 </t>
  </si>
  <si>
    <t xml:space="preserve"> 1 584 </t>
  </si>
  <si>
    <t xml:space="preserve"> 1 114 </t>
  </si>
  <si>
    <t xml:space="preserve"> 111 394 </t>
  </si>
  <si>
    <t xml:space="preserve"> 2 873 </t>
  </si>
  <si>
    <t xml:space="preserve"> 1 609 </t>
  </si>
  <si>
    <t xml:space="preserve"> 27 476 </t>
  </si>
  <si>
    <t xml:space="preserve"> 82 309 </t>
  </si>
  <si>
    <t xml:space="preserve"> 3 093 </t>
  </si>
  <si>
    <t xml:space="preserve"> 33 907 </t>
  </si>
  <si>
    <t xml:space="preserve"> 2 642 </t>
  </si>
  <si>
    <t xml:space="preserve"> 15 148 </t>
  </si>
  <si>
    <t xml:space="preserve"> 16 117 </t>
  </si>
  <si>
    <t xml:space="preserve"> 145 585 </t>
  </si>
  <si>
    <t xml:space="preserve"> 4 466 </t>
  </si>
  <si>
    <t xml:space="preserve"> 1 345 </t>
  </si>
  <si>
    <t xml:space="preserve"> 36 097 </t>
  </si>
  <si>
    <t xml:space="preserve"> 108 143 </t>
  </si>
  <si>
    <t xml:space="preserve"> 4 243 </t>
  </si>
  <si>
    <t xml:space="preserve"> 60 234 </t>
  </si>
  <si>
    <t xml:space="preserve"> 2 485 </t>
  </si>
  <si>
    <t xml:space="preserve"> 1 000 </t>
  </si>
  <si>
    <t xml:space="preserve"> 16 311 </t>
  </si>
  <si>
    <t xml:space="preserve"> 42 923 </t>
  </si>
  <si>
    <t xml:space="preserve"> 2 440 </t>
  </si>
  <si>
    <t xml:space="preserve"> 95 434 </t>
  </si>
  <si>
    <t xml:space="preserve"> 2 987 </t>
  </si>
  <si>
    <t xml:space="preserve"> 33 136 </t>
  </si>
  <si>
    <t xml:space="preserve"> 2 252 </t>
  </si>
  <si>
    <t xml:space="preserve"> 61 677 </t>
  </si>
  <si>
    <t xml:space="preserve"> 240 741 </t>
  </si>
  <si>
    <t xml:space="preserve"> 8 536 </t>
  </si>
  <si>
    <t xml:space="preserve"> 1 707 </t>
  </si>
  <si>
    <t xml:space="preserve"> 93 252 </t>
  </si>
  <si>
    <t xml:space="preserve"> 1 890 </t>
  </si>
  <si>
    <t xml:space="preserve"> 145 782 </t>
  </si>
  <si>
    <t xml:space="preserve"> 6 308 </t>
  </si>
  <si>
    <t xml:space="preserve"> 71 311 </t>
  </si>
  <si>
    <t xml:space="preserve"> 2 690 </t>
  </si>
  <si>
    <t xml:space="preserve"> 3 655 </t>
  </si>
  <si>
    <t xml:space="preserve"> 26 640 </t>
  </si>
  <si>
    <t xml:space="preserve"> 41 016 </t>
  </si>
  <si>
    <t xml:space="preserve"> 1 891 </t>
  </si>
  <si>
    <t xml:space="preserve"> 43 975 </t>
  </si>
  <si>
    <t xml:space="preserve"> 1 923 </t>
  </si>
  <si>
    <t xml:space="preserve"> 13 158 </t>
  </si>
  <si>
    <t xml:space="preserve"> 30 387 </t>
  </si>
  <si>
    <t xml:space="preserve"> 166 523 </t>
  </si>
  <si>
    <t xml:space="preserve"> 5 321 </t>
  </si>
  <si>
    <t xml:space="preserve"> 57 292 </t>
  </si>
  <si>
    <t xml:space="preserve"> 2 175 </t>
  </si>
  <si>
    <t xml:space="preserve"> 108 444 </t>
  </si>
  <si>
    <t xml:space="preserve"> 3 379 </t>
  </si>
  <si>
    <t xml:space="preserve"> 9 476 </t>
  </si>
  <si>
    <t xml:space="preserve"> 2 597 </t>
  </si>
  <si>
    <t xml:space="preserve"> 6 768 </t>
  </si>
  <si>
    <t xml:space="preserve"> Pourcentage</t>
  </si>
  <si>
    <t xml:space="preserve"> approximatif</t>
  </si>
  <si>
    <r>
      <t xml:space="preserve"> d'étrangers  </t>
    </r>
    <r>
      <rPr>
        <vertAlign val="superscript"/>
        <sz val="8"/>
        <rFont val="Arial"/>
        <family val="2"/>
      </rPr>
      <t>2)</t>
    </r>
  </si>
  <si>
    <t>par nationalité, groupe d'étrangers et sexe, à fin décembre 2013</t>
  </si>
  <si>
    <t>groupe d'étrangers, autorisation UE/AELE et sexe, à fin décembre 2013</t>
  </si>
  <si>
    <t>31.12.2013</t>
  </si>
  <si>
    <t>par nationalité, personnes actives occupées, né(e)s en Suisse et sexe, année 2013</t>
  </si>
  <si>
    <t>43 561</t>
  </si>
  <si>
    <t>20 922</t>
  </si>
  <si>
    <t>22 639</t>
  </si>
  <si>
    <t>7 293</t>
  </si>
  <si>
    <t>21 465</t>
  </si>
  <si>
    <t>23 966</t>
  </si>
  <si>
    <t>3 167</t>
  </si>
  <si>
    <t>6 404</t>
  </si>
  <si>
    <t>10 997</t>
  </si>
  <si>
    <t>3 398</t>
  </si>
  <si>
    <t>3 432</t>
  </si>
  <si>
    <t>23 345</t>
  </si>
  <si>
    <t>14 515</t>
  </si>
  <si>
    <t>2 900</t>
  </si>
  <si>
    <t>3 488</t>
  </si>
  <si>
    <t>21 570</t>
  </si>
  <si>
    <t>4 922</t>
  </si>
  <si>
    <t>4 067</t>
  </si>
  <si>
    <t>Personnes dans le processus procédure (N)</t>
  </si>
  <si>
    <t>Effectif admissions provisoires (F)</t>
  </si>
  <si>
    <t>départ ont été modifiés. Par conséquent, les chiffres ne sont plus directement comparables</t>
  </si>
  <si>
    <t>avec les tableaux des années précédentes.</t>
  </si>
  <si>
    <t>Départ après décision en matière d'asile ou Dublin</t>
  </si>
  <si>
    <t>Total départs et exécutions du renvoi*</t>
  </si>
  <si>
    <t>*A la fin 2013, les statistiques de l’asile dans le domaine des sorties et annonces de</t>
  </si>
  <si>
    <t>Départs volontaires contrôlés</t>
  </si>
  <si>
    <t>Renvois pays d'origine</t>
  </si>
  <si>
    <t>Renvois pays tiers</t>
  </si>
  <si>
    <t>Renvois pays Dublin</t>
  </si>
  <si>
    <t>Départs non-contrôlés</t>
  </si>
  <si>
    <t>Autre sorties du domaine d'asile</t>
  </si>
  <si>
    <t>12 207</t>
  </si>
  <si>
    <t>14 287</t>
  </si>
  <si>
    <t>23 261</t>
  </si>
  <si>
    <t>3 520</t>
  </si>
  <si>
    <t>6 821</t>
  </si>
  <si>
    <t>2 075</t>
  </si>
  <si>
    <t>6 312</t>
  </si>
  <si>
    <t>3 457</t>
  </si>
  <si>
    <t>4 404</t>
  </si>
  <si>
    <t>6 964</t>
  </si>
  <si>
    <t>1 948</t>
  </si>
  <si>
    <t>Acquisition de la nationalité suisse par la population résidante permanente étrangère par nationalité, depuis 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</si>
</sst>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General_)"/>
    <numFmt numFmtId="165" formatCode="###\ ###\ ##0\ "/>
    <numFmt numFmtId="166" formatCode="###\ ###\ ##0\ ;\-###\ ###\ ##0\ ;\-\ "/>
    <numFmt numFmtId="167" formatCode="###\ ###\ ##0.0\ ;\-###\ ###\ ##0.0\ ;\-\ "/>
    <numFmt numFmtId="168" formatCode="###\ ###\ ###\ "/>
    <numFmt numFmtId="169" formatCode="###\ ###\ ##0.0\ "/>
    <numFmt numFmtId="170" formatCode="0;\-0;\-"/>
    <numFmt numFmtId="171" formatCode="0_)"/>
    <numFmt numFmtId="172" formatCode="0.0"/>
    <numFmt numFmtId="173" formatCode="* \ "/>
  </numFmts>
  <fonts count="26" x14ac:knownFonts="1">
    <font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Courier"/>
    </font>
    <font>
      <sz val="10"/>
      <name val="Arial"/>
      <family val="2"/>
    </font>
    <font>
      <sz val="8"/>
      <name val="Arial Narrow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  <font>
      <sz val="7"/>
      <name val="Helvetica"/>
    </font>
    <font>
      <sz val="8"/>
      <name val="Helvetica"/>
    </font>
    <font>
      <sz val="8"/>
      <name val="Arial"/>
    </font>
    <font>
      <sz val="8"/>
      <name val="Helvetic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2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5">
    <xf numFmtId="0" fontId="0" fillId="0" borderId="0"/>
    <xf numFmtId="164" fontId="4" fillId="0" borderId="0"/>
    <xf numFmtId="164" fontId="13" fillId="0" borderId="0"/>
    <xf numFmtId="164" fontId="13" fillId="0" borderId="0"/>
    <xf numFmtId="164" fontId="13" fillId="0" borderId="0"/>
  </cellStyleXfs>
  <cellXfs count="367">
    <xf numFmtId="0" fontId="0" fillId="0" borderId="0" xfId="0"/>
    <xf numFmtId="0" fontId="1" fillId="0" borderId="0" xfId="0" applyFont="1" applyAlignment="1">
      <alignment horizontal="left" indent="3"/>
    </xf>
    <xf numFmtId="0" fontId="2" fillId="0" borderId="0" xfId="0" applyFont="1" applyAlignment="1">
      <alignment horizontal="left" indent="3"/>
    </xf>
    <xf numFmtId="0" fontId="3" fillId="0" borderId="0" xfId="0" applyFont="1"/>
    <xf numFmtId="0" fontId="3" fillId="0" borderId="0" xfId="0" applyFont="1" applyAlignment="1">
      <alignment horizontal="left" indent="3"/>
    </xf>
    <xf numFmtId="0" fontId="5" fillId="0" borderId="0" xfId="1" applyNumberFormat="1" applyFont="1" applyAlignment="1"/>
    <xf numFmtId="0" fontId="6" fillId="0" borderId="0" xfId="1" applyNumberFormat="1" applyFont="1" applyAlignment="1"/>
    <xf numFmtId="0" fontId="6" fillId="0" borderId="0" xfId="0" applyFont="1" applyFill="1" applyBorder="1" applyAlignment="1"/>
    <xf numFmtId="165" fontId="7" fillId="0" borderId="0" xfId="1" applyNumberFormat="1" applyFont="1" applyFill="1" applyBorder="1" applyAlignment="1" applyProtection="1">
      <alignment horizontal="left"/>
    </xf>
    <xf numFmtId="165" fontId="7" fillId="0" borderId="0" xfId="1" applyNumberFormat="1" applyFont="1" applyBorder="1" applyAlignment="1" applyProtection="1">
      <alignment horizontal="left"/>
    </xf>
    <xf numFmtId="165" fontId="6" fillId="0" borderId="0" xfId="1" applyNumberFormat="1" applyFont="1" applyAlignment="1"/>
    <xf numFmtId="169" fontId="6" fillId="0" borderId="0" xfId="1" applyNumberFormat="1" applyFont="1" applyAlignment="1"/>
    <xf numFmtId="165" fontId="6" fillId="0" borderId="0" xfId="1" applyNumberFormat="1" applyFont="1" applyFill="1" applyBorder="1" applyAlignment="1" applyProtection="1"/>
    <xf numFmtId="169" fontId="6" fillId="0" borderId="0" xfId="1" applyNumberFormat="1" applyFont="1" applyBorder="1" applyAlignment="1" applyProtection="1"/>
    <xf numFmtId="0" fontId="6" fillId="0" borderId="0" xfId="0" applyFont="1" applyAlignment="1">
      <alignment vertical="center"/>
    </xf>
    <xf numFmtId="165" fontId="2" fillId="0" borderId="0" xfId="2" applyNumberFormat="1" applyFont="1" applyAlignment="1" applyProtection="1">
      <alignment horizontal="left"/>
    </xf>
    <xf numFmtId="165" fontId="5" fillId="0" borderId="0" xfId="2" applyNumberFormat="1" applyFont="1"/>
    <xf numFmtId="165" fontId="14" fillId="0" borderId="0" xfId="2" applyNumberFormat="1" applyFont="1"/>
    <xf numFmtId="0" fontId="1" fillId="0" borderId="0" xfId="0" applyNumberFormat="1" applyFont="1" applyAlignment="1" applyProtection="1">
      <alignment horizontal="left"/>
    </xf>
    <xf numFmtId="0" fontId="1" fillId="0" borderId="0" xfId="1" applyNumberFormat="1" applyFont="1" applyAlignment="1"/>
    <xf numFmtId="0" fontId="1" fillId="0" borderId="0" xfId="0" applyNumberFormat="1" applyFont="1" applyAlignment="1" applyProtection="1">
      <alignment horizontal="left"/>
      <protection locked="0"/>
    </xf>
    <xf numFmtId="0" fontId="3" fillId="0" borderId="0" xfId="0" applyNumberFormat="1" applyFont="1" applyAlignment="1" applyProtection="1">
      <alignment horizontal="left"/>
      <protection locked="0"/>
    </xf>
    <xf numFmtId="165" fontId="6" fillId="0" borderId="3" xfId="3" applyNumberFormat="1" applyFont="1" applyBorder="1" applyAlignment="1">
      <alignment horizontal="left" vertical="center"/>
    </xf>
    <xf numFmtId="0" fontId="6" fillId="0" borderId="4" xfId="1" applyNumberFormat="1" applyFont="1" applyBorder="1" applyAlignment="1" applyProtection="1"/>
    <xf numFmtId="0" fontId="6" fillId="0" borderId="5" xfId="1" applyNumberFormat="1" applyFont="1" applyBorder="1" applyAlignment="1" applyProtection="1"/>
    <xf numFmtId="0" fontId="6" fillId="0" borderId="6" xfId="1" applyNumberFormat="1" applyFont="1" applyBorder="1" applyAlignment="1" applyProtection="1"/>
    <xf numFmtId="0" fontId="6" fillId="0" borderId="4" xfId="1" applyNumberFormat="1" applyFont="1" applyBorder="1" applyAlignment="1"/>
    <xf numFmtId="0" fontId="6" fillId="0" borderId="3" xfId="1" applyNumberFormat="1" applyFont="1" applyBorder="1" applyAlignment="1" applyProtection="1"/>
    <xf numFmtId="0" fontId="6" fillId="0" borderId="7" xfId="1" applyNumberFormat="1" applyFont="1" applyBorder="1" applyAlignment="1"/>
    <xf numFmtId="0" fontId="0" fillId="0" borderId="0" xfId="0" applyBorder="1"/>
    <xf numFmtId="0" fontId="6" fillId="0" borderId="0" xfId="1" applyNumberFormat="1" applyFont="1" applyBorder="1" applyAlignment="1" applyProtection="1"/>
    <xf numFmtId="0" fontId="6" fillId="0" borderId="8" xfId="1" applyNumberFormat="1" applyFont="1" applyBorder="1" applyAlignment="1" applyProtection="1"/>
    <xf numFmtId="0" fontId="6" fillId="0" borderId="9" xfId="1" applyNumberFormat="1" applyFont="1" applyBorder="1" applyAlignment="1" applyProtection="1"/>
    <xf numFmtId="0" fontId="6" fillId="0" borderId="0" xfId="1" applyNumberFormat="1" applyFont="1" applyBorder="1" applyAlignment="1"/>
    <xf numFmtId="0" fontId="8" fillId="0" borderId="0" xfId="1" applyNumberFormat="1" applyFont="1" applyBorder="1" applyAlignment="1" applyProtection="1"/>
    <xf numFmtId="0" fontId="6" fillId="0" borderId="7" xfId="1" applyNumberFormat="1" applyFont="1" applyBorder="1" applyAlignment="1" applyProtection="1"/>
    <xf numFmtId="0" fontId="6" fillId="0" borderId="5" xfId="1" applyNumberFormat="1" applyFont="1" applyBorder="1" applyAlignment="1"/>
    <xf numFmtId="0" fontId="15" fillId="0" borderId="4" xfId="1" applyNumberFormat="1" applyFont="1" applyBorder="1" applyAlignment="1" applyProtection="1"/>
    <xf numFmtId="0" fontId="6" fillId="0" borderId="10" xfId="1" applyNumberFormat="1" applyFont="1" applyBorder="1" applyAlignment="1" applyProtection="1"/>
    <xf numFmtId="0" fontId="0" fillId="0" borderId="9" xfId="0" applyBorder="1"/>
    <xf numFmtId="0" fontId="0" fillId="0" borderId="7" xfId="0" applyBorder="1"/>
    <xf numFmtId="0" fontId="6" fillId="0" borderId="11" xfId="1" applyNumberFormat="1" applyFont="1" applyBorder="1" applyAlignment="1" applyProtection="1"/>
    <xf numFmtId="0" fontId="6" fillId="0" borderId="12" xfId="1" applyNumberFormat="1" applyFont="1" applyBorder="1" applyAlignment="1"/>
    <xf numFmtId="0" fontId="6" fillId="0" borderId="13" xfId="1" applyNumberFormat="1" applyFont="1" applyBorder="1" applyAlignment="1"/>
    <xf numFmtId="0" fontId="0" fillId="0" borderId="11" xfId="0" applyBorder="1"/>
    <xf numFmtId="0" fontId="0" fillId="0" borderId="12" xfId="0" applyBorder="1"/>
    <xf numFmtId="0" fontId="6" fillId="0" borderId="13" xfId="1" applyNumberFormat="1" applyFont="1" applyBorder="1" applyAlignment="1" applyProtection="1"/>
    <xf numFmtId="0" fontId="6" fillId="0" borderId="12" xfId="1" applyNumberFormat="1" applyFont="1" applyBorder="1" applyAlignment="1" applyProtection="1"/>
    <xf numFmtId="0" fontId="0" fillId="0" borderId="14" xfId="0" applyBorder="1"/>
    <xf numFmtId="0" fontId="6" fillId="0" borderId="6" xfId="1" applyNumberFormat="1" applyFont="1" applyBorder="1" applyAlignment="1"/>
    <xf numFmtId="0" fontId="16" fillId="0" borderId="0" xfId="1" applyNumberFormat="1" applyFont="1" applyAlignment="1"/>
    <xf numFmtId="0" fontId="17" fillId="0" borderId="0" xfId="1" applyNumberFormat="1" applyFont="1" applyAlignment="1"/>
    <xf numFmtId="0" fontId="5" fillId="0" borderId="0" xfId="1" applyNumberFormat="1" applyFont="1" applyAlignment="1" applyProtection="1">
      <alignment horizontal="left"/>
    </xf>
    <xf numFmtId="0" fontId="6" fillId="0" borderId="0" xfId="0" applyFont="1"/>
    <xf numFmtId="0" fontId="6" fillId="0" borderId="6" xfId="1" applyNumberFormat="1" applyFont="1" applyBorder="1" applyAlignment="1">
      <alignment horizontal="left"/>
    </xf>
    <xf numFmtId="164" fontId="6" fillId="0" borderId="3" xfId="1" applyNumberFormat="1" applyFont="1" applyBorder="1" applyAlignment="1" applyProtection="1">
      <alignment horizontal="right"/>
    </xf>
    <xf numFmtId="164" fontId="6" fillId="0" borderId="3" xfId="1" quotePrefix="1" applyNumberFormat="1" applyFont="1" applyBorder="1" applyAlignment="1" applyProtection="1">
      <alignment horizontal="right"/>
    </xf>
    <xf numFmtId="164" fontId="12" fillId="0" borderId="3" xfId="1" quotePrefix="1" applyNumberFormat="1" applyFont="1" applyBorder="1" applyAlignment="1" applyProtection="1">
      <alignment horizontal="right"/>
    </xf>
    <xf numFmtId="0" fontId="6" fillId="0" borderId="3" xfId="0" applyFont="1" applyBorder="1"/>
    <xf numFmtId="0" fontId="6" fillId="0" borderId="9" xfId="1" applyNumberFormat="1" applyFont="1" applyBorder="1" applyAlignment="1"/>
    <xf numFmtId="164" fontId="6" fillId="0" borderId="7" xfId="1" applyNumberFormat="1" applyFont="1" applyBorder="1" applyAlignment="1" applyProtection="1">
      <alignment horizontal="center"/>
    </xf>
    <xf numFmtId="0" fontId="6" fillId="0" borderId="11" xfId="1" applyNumberFormat="1" applyFont="1" applyBorder="1" applyAlignment="1">
      <alignment horizontal="right"/>
    </xf>
    <xf numFmtId="164" fontId="6" fillId="0" borderId="14" xfId="1" applyNumberFormat="1" applyFont="1" applyBorder="1" applyAlignment="1" applyProtection="1">
      <alignment horizontal="right"/>
    </xf>
    <xf numFmtId="164" fontId="12" fillId="0" borderId="14" xfId="1" applyNumberFormat="1" applyFont="1" applyBorder="1" applyAlignment="1" applyProtection="1">
      <alignment horizontal="right"/>
    </xf>
    <xf numFmtId="0" fontId="6" fillId="0" borderId="14" xfId="0" applyFont="1" applyBorder="1"/>
    <xf numFmtId="165" fontId="6" fillId="1" borderId="7" xfId="1" applyNumberFormat="1" applyFont="1" applyFill="1" applyBorder="1" applyAlignment="1" applyProtection="1"/>
    <xf numFmtId="166" fontId="6" fillId="1" borderId="7" xfId="1" applyNumberFormat="1" applyFont="1" applyFill="1" applyBorder="1" applyAlignment="1" applyProtection="1"/>
    <xf numFmtId="166" fontId="6" fillId="0" borderId="7" xfId="1" applyNumberFormat="1" applyFont="1" applyBorder="1" applyAlignment="1" applyProtection="1"/>
    <xf numFmtId="166" fontId="6" fillId="0" borderId="7" xfId="1" applyNumberFormat="1" applyFont="1" applyFill="1" applyBorder="1" applyAlignment="1" applyProtection="1"/>
    <xf numFmtId="0" fontId="6" fillId="0" borderId="9" xfId="0" applyFont="1" applyBorder="1" applyAlignment="1"/>
    <xf numFmtId="166" fontId="6" fillId="0" borderId="7" xfId="1" applyNumberFormat="1" applyFont="1" applyBorder="1" applyAlignment="1" applyProtection="1">
      <alignment horizontal="right"/>
    </xf>
    <xf numFmtId="166" fontId="6" fillId="0" borderId="7" xfId="1" quotePrefix="1" applyNumberFormat="1" applyFont="1" applyBorder="1" applyAlignment="1" applyProtection="1">
      <alignment horizontal="right"/>
    </xf>
    <xf numFmtId="166" fontId="6" fillId="1" borderId="7" xfId="1" applyNumberFormat="1" applyFont="1" applyFill="1" applyBorder="1" applyAlignment="1" applyProtection="1">
      <alignment horizontal="right"/>
    </xf>
    <xf numFmtId="166" fontId="6" fillId="1" borderId="14" xfId="1" applyNumberFormat="1" applyFont="1" applyFill="1" applyBorder="1" applyAlignment="1" applyProtection="1"/>
    <xf numFmtId="165" fontId="6" fillId="0" borderId="0" xfId="1" applyNumberFormat="1" applyFont="1" applyBorder="1" applyAlignment="1">
      <alignment vertical="center"/>
    </xf>
    <xf numFmtId="170" fontId="1" fillId="0" borderId="0" xfId="0" applyNumberFormat="1" applyFont="1" applyAlignment="1" applyProtection="1">
      <alignment horizontal="left"/>
      <protection locked="0"/>
    </xf>
    <xf numFmtId="0" fontId="6" fillId="0" borderId="3" xfId="1" applyNumberFormat="1" applyFont="1" applyBorder="1" applyAlignment="1">
      <alignment horizontal="left"/>
    </xf>
    <xf numFmtId="0" fontId="6" fillId="0" borderId="5" xfId="1" quotePrefix="1" applyNumberFormat="1" applyFont="1" applyBorder="1" applyAlignment="1" applyProtection="1"/>
    <xf numFmtId="0" fontId="6" fillId="0" borderId="4" xfId="1" quotePrefix="1" applyNumberFormat="1" applyFont="1" applyBorder="1" applyAlignment="1" applyProtection="1"/>
    <xf numFmtId="170" fontId="6" fillId="0" borderId="6" xfId="1" applyNumberFormat="1" applyFont="1" applyBorder="1" applyAlignment="1" applyProtection="1"/>
    <xf numFmtId="170" fontId="6" fillId="0" borderId="4" xfId="1" applyNumberFormat="1" applyFont="1" applyBorder="1" applyAlignment="1" applyProtection="1"/>
    <xf numFmtId="170" fontId="6" fillId="0" borderId="5" xfId="1" applyNumberFormat="1" applyFont="1" applyBorder="1" applyAlignment="1" applyProtection="1"/>
    <xf numFmtId="170" fontId="6" fillId="0" borderId="2" xfId="1" applyNumberFormat="1" applyFont="1" applyBorder="1" applyAlignment="1" applyProtection="1"/>
    <xf numFmtId="170" fontId="6" fillId="0" borderId="5" xfId="1" quotePrefix="1" applyNumberFormat="1" applyFont="1" applyBorder="1" applyAlignment="1" applyProtection="1"/>
    <xf numFmtId="170" fontId="6" fillId="0" borderId="6" xfId="1" applyNumberFormat="1" applyFont="1" applyBorder="1" applyAlignment="1"/>
    <xf numFmtId="170" fontId="6" fillId="0" borderId="0" xfId="1" applyNumberFormat="1" applyFont="1" applyBorder="1" applyAlignment="1" applyProtection="1"/>
    <xf numFmtId="170" fontId="6" fillId="0" borderId="8" xfId="1" applyNumberFormat="1" applyFont="1" applyBorder="1" applyAlignment="1" applyProtection="1"/>
    <xf numFmtId="170" fontId="6" fillId="0" borderId="6" xfId="0" applyNumberFormat="1" applyFont="1" applyBorder="1" applyAlignment="1">
      <alignment vertical="center"/>
    </xf>
    <xf numFmtId="170" fontId="6" fillId="0" borderId="8" xfId="1" quotePrefix="1" applyNumberFormat="1" applyFont="1" applyBorder="1" applyAlignment="1" applyProtection="1"/>
    <xf numFmtId="0" fontId="15" fillId="0" borderId="11" xfId="1" applyNumberFormat="1" applyFont="1" applyBorder="1" applyAlignment="1" applyProtection="1"/>
    <xf numFmtId="0" fontId="15" fillId="0" borderId="13" xfId="1" applyNumberFormat="1" applyFont="1" applyBorder="1" applyAlignment="1" applyProtection="1"/>
    <xf numFmtId="170" fontId="6" fillId="0" borderId="11" xfId="1" applyNumberFormat="1" applyFont="1" applyBorder="1" applyAlignment="1" applyProtection="1"/>
    <xf numFmtId="170" fontId="6" fillId="0" borderId="13" xfId="1" applyNumberFormat="1" applyFont="1" applyBorder="1" applyAlignment="1" applyProtection="1"/>
    <xf numFmtId="170" fontId="6" fillId="0" borderId="12" xfId="1" applyNumberFormat="1" applyFont="1" applyBorder="1" applyAlignment="1" applyProtection="1"/>
    <xf numFmtId="0" fontId="6" fillId="0" borderId="14" xfId="1" applyNumberFormat="1" applyFont="1" applyBorder="1" applyAlignment="1">
      <alignment horizontal="right"/>
    </xf>
    <xf numFmtId="0" fontId="6" fillId="0" borderId="15" xfId="1" applyNumberFormat="1" applyFont="1" applyBorder="1" applyAlignment="1" applyProtection="1">
      <alignment horizontal="center"/>
    </xf>
    <xf numFmtId="170" fontId="6" fillId="0" borderId="15" xfId="1" applyNumberFormat="1" applyFont="1" applyBorder="1" applyAlignment="1" applyProtection="1">
      <alignment horizontal="center"/>
    </xf>
    <xf numFmtId="0" fontId="6" fillId="0" borderId="3" xfId="1" applyNumberFormat="1" applyFont="1" applyBorder="1" applyAlignment="1"/>
    <xf numFmtId="165" fontId="7" fillId="1" borderId="7" xfId="1" applyNumberFormat="1" applyFont="1" applyFill="1" applyBorder="1" applyAlignment="1" applyProtection="1">
      <alignment horizontal="left"/>
    </xf>
    <xf numFmtId="165" fontId="6" fillId="0" borderId="7" xfId="1" applyNumberFormat="1" applyFont="1" applyBorder="1" applyAlignment="1" applyProtection="1">
      <alignment horizontal="left"/>
    </xf>
    <xf numFmtId="0" fontId="6" fillId="0" borderId="7" xfId="0" applyFont="1" applyBorder="1" applyAlignment="1"/>
    <xf numFmtId="165" fontId="7" fillId="1" borderId="14" xfId="1" applyNumberFormat="1" applyFont="1" applyFill="1" applyBorder="1" applyAlignment="1" applyProtection="1">
      <alignment horizontal="left"/>
    </xf>
    <xf numFmtId="165" fontId="6" fillId="0" borderId="0" xfId="1" applyNumberFormat="1" applyFont="1" applyBorder="1" applyAlignment="1" applyProtection="1">
      <alignment horizontal="left"/>
    </xf>
    <xf numFmtId="165" fontId="6" fillId="0" borderId="0" xfId="1" applyNumberFormat="1" applyFont="1" applyBorder="1" applyAlignment="1"/>
    <xf numFmtId="0" fontId="1" fillId="0" borderId="0" xfId="0" applyFont="1"/>
    <xf numFmtId="0" fontId="7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horizontal="right"/>
    </xf>
    <xf numFmtId="0" fontId="6" fillId="0" borderId="15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17" fontId="6" fillId="0" borderId="17" xfId="0" applyNumberFormat="1" applyFont="1" applyBorder="1" applyAlignment="1">
      <alignment horizontal="center" vertical="center"/>
    </xf>
    <xf numFmtId="17" fontId="6" fillId="0" borderId="18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16" fontId="6" fillId="0" borderId="15" xfId="0" quotePrefix="1" applyNumberFormat="1" applyFont="1" applyFill="1" applyBorder="1" applyAlignment="1">
      <alignment horizontal="center" vertical="center"/>
    </xf>
    <xf numFmtId="16" fontId="6" fillId="0" borderId="15" xfId="0" applyNumberFormat="1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0" xfId="0" applyFont="1" applyBorder="1"/>
    <xf numFmtId="171" fontId="1" fillId="0" borderId="0" xfId="0" applyNumberFormat="1" applyFont="1" applyFill="1" applyAlignment="1" applyProtection="1">
      <alignment horizontal="left"/>
    </xf>
    <xf numFmtId="170" fontId="3" fillId="0" borderId="0" xfId="0" applyNumberFormat="1" applyFont="1" applyAlignment="1" applyProtection="1"/>
    <xf numFmtId="172" fontId="3" fillId="0" borderId="0" xfId="0" applyNumberFormat="1" applyFont="1" applyAlignment="1" applyProtection="1"/>
    <xf numFmtId="172" fontId="6" fillId="0" borderId="0" xfId="0" applyNumberFormat="1" applyFont="1" applyAlignment="1" applyProtection="1"/>
    <xf numFmtId="171" fontId="1" fillId="0" borderId="0" xfId="0" applyNumberFormat="1" applyFont="1" applyAlignment="1" applyProtection="1">
      <alignment horizontal="left"/>
      <protection locked="0"/>
    </xf>
    <xf numFmtId="171" fontId="3" fillId="0" borderId="0" xfId="0" applyNumberFormat="1" applyFont="1" applyAlignment="1" applyProtection="1"/>
    <xf numFmtId="172" fontId="18" fillId="0" borderId="0" xfId="0" applyNumberFormat="1" applyFont="1" applyAlignment="1" applyProtection="1"/>
    <xf numFmtId="171" fontId="6" fillId="0" borderId="4" xfId="0" applyNumberFormat="1" applyFont="1" applyBorder="1" applyAlignment="1" applyProtection="1">
      <alignment horizontal="left" vertical="center"/>
    </xf>
    <xf numFmtId="172" fontId="6" fillId="0" borderId="5" xfId="0" applyNumberFormat="1" applyFont="1" applyBorder="1" applyAlignment="1" applyProtection="1">
      <alignment horizontal="left" vertical="center"/>
    </xf>
    <xf numFmtId="171" fontId="6" fillId="0" borderId="3" xfId="0" applyNumberFormat="1" applyFont="1" applyBorder="1" applyAlignment="1" applyProtection="1">
      <alignment horizontal="left" vertical="center"/>
    </xf>
    <xf numFmtId="172" fontId="6" fillId="0" borderId="4" xfId="0" applyNumberFormat="1" applyFont="1" applyBorder="1" applyAlignment="1" applyProtection="1">
      <alignment horizontal="left" vertical="center"/>
    </xf>
    <xf numFmtId="171" fontId="6" fillId="0" borderId="9" xfId="0" applyNumberFormat="1" applyFont="1" applyBorder="1" applyAlignment="1" applyProtection="1">
      <alignment vertical="center"/>
    </xf>
    <xf numFmtId="171" fontId="6" fillId="0" borderId="7" xfId="0" applyNumberFormat="1" applyFont="1" applyBorder="1" applyAlignment="1" applyProtection="1">
      <alignment horizontal="left" vertical="center"/>
    </xf>
    <xf numFmtId="171" fontId="6" fillId="0" borderId="7" xfId="0" applyNumberFormat="1" applyFont="1" applyBorder="1" applyAlignment="1" applyProtection="1">
      <alignment vertical="center"/>
    </xf>
    <xf numFmtId="171" fontId="6" fillId="0" borderId="9" xfId="0" applyNumberFormat="1" applyFont="1" applyBorder="1" applyAlignment="1" applyProtection="1">
      <alignment horizontal="left" vertical="center"/>
    </xf>
    <xf numFmtId="171" fontId="6" fillId="0" borderId="15" xfId="0" applyNumberFormat="1" applyFont="1" applyBorder="1" applyAlignment="1" applyProtection="1">
      <alignment horizontal="center" vertical="center"/>
    </xf>
    <xf numFmtId="172" fontId="6" fillId="0" borderId="15" xfId="0" applyNumberFormat="1" applyFont="1" applyBorder="1" applyAlignment="1" applyProtection="1">
      <alignment horizontal="center" vertical="center"/>
    </xf>
    <xf numFmtId="170" fontId="6" fillId="0" borderId="7" xfId="0" applyNumberFormat="1" applyFont="1" applyBorder="1" applyAlignment="1" applyProtection="1">
      <alignment horizontal="left"/>
      <protection locked="0"/>
    </xf>
    <xf numFmtId="170" fontId="6" fillId="0" borderId="7" xfId="0" applyNumberFormat="1" applyFont="1" applyBorder="1" applyAlignment="1" applyProtection="1">
      <alignment horizontal="left"/>
    </xf>
    <xf numFmtId="170" fontId="6" fillId="0" borderId="14" xfId="0" applyNumberFormat="1" applyFont="1" applyBorder="1" applyAlignment="1" applyProtection="1">
      <alignment horizontal="left"/>
    </xf>
    <xf numFmtId="171" fontId="6" fillId="0" borderId="0" xfId="0" applyNumberFormat="1" applyFont="1" applyAlignment="1" applyProtection="1">
      <alignment horizontal="left"/>
    </xf>
    <xf numFmtId="171" fontId="6" fillId="0" borderId="0" xfId="0" applyNumberFormat="1" applyFont="1" applyAlignment="1" applyProtection="1"/>
    <xf numFmtId="170" fontId="1" fillId="0" borderId="0" xfId="0" applyNumberFormat="1" applyFont="1" applyAlignment="1" applyProtection="1">
      <alignment horizontal="left"/>
    </xf>
    <xf numFmtId="170" fontId="1" fillId="0" borderId="0" xfId="0" applyNumberFormat="1" applyFont="1"/>
    <xf numFmtId="170" fontId="6" fillId="0" borderId="6" xfId="0" applyNumberFormat="1" applyFont="1" applyBorder="1" applyAlignment="1" applyProtection="1">
      <alignment horizontal="left"/>
    </xf>
    <xf numFmtId="170" fontId="20" fillId="0" borderId="4" xfId="0" applyNumberFormat="1" applyFont="1" applyBorder="1" applyAlignment="1" applyProtection="1">
      <alignment horizontal="left"/>
    </xf>
    <xf numFmtId="170" fontId="20" fillId="0" borderId="5" xfId="0" applyNumberFormat="1" applyFont="1" applyBorder="1" applyAlignment="1" applyProtection="1">
      <alignment horizontal="left"/>
    </xf>
    <xf numFmtId="170" fontId="21" fillId="0" borderId="6" xfId="0" applyNumberFormat="1" applyFont="1" applyBorder="1" applyAlignment="1" applyProtection="1">
      <alignment horizontal="left"/>
    </xf>
    <xf numFmtId="170" fontId="21" fillId="0" borderId="19" xfId="0" applyNumberFormat="1" applyFont="1" applyBorder="1" applyAlignment="1" applyProtection="1">
      <alignment horizontal="left"/>
    </xf>
    <xf numFmtId="170" fontId="21" fillId="0" borderId="5" xfId="0" applyNumberFormat="1" applyFont="1" applyBorder="1"/>
    <xf numFmtId="170" fontId="21" fillId="0" borderId="4" xfId="0" applyNumberFormat="1" applyFont="1" applyBorder="1" applyAlignment="1" applyProtection="1">
      <alignment horizontal="left"/>
    </xf>
    <xf numFmtId="170" fontId="21" fillId="0" borderId="4" xfId="0" applyNumberFormat="1" applyFont="1" applyBorder="1"/>
    <xf numFmtId="0" fontId="6" fillId="0" borderId="6" xfId="0" applyFont="1" applyBorder="1" applyAlignment="1">
      <alignment vertical="center"/>
    </xf>
    <xf numFmtId="170" fontId="6" fillId="0" borderId="9" xfId="0" applyNumberFormat="1" applyFont="1" applyBorder="1"/>
    <xf numFmtId="170" fontId="20" fillId="0" borderId="0" xfId="0" applyNumberFormat="1" applyFont="1" applyBorder="1"/>
    <xf numFmtId="170" fontId="20" fillId="0" borderId="8" xfId="0" applyNumberFormat="1" applyFont="1" applyBorder="1" applyAlignment="1" applyProtection="1">
      <alignment horizontal="left"/>
    </xf>
    <xf numFmtId="170" fontId="21" fillId="0" borderId="9" xfId="0" applyNumberFormat="1" applyFont="1" applyBorder="1" applyAlignment="1" applyProtection="1">
      <alignment horizontal="left"/>
    </xf>
    <xf numFmtId="170" fontId="21" fillId="0" borderId="1" xfId="0" applyNumberFormat="1" applyFont="1" applyBorder="1" applyAlignment="1" applyProtection="1">
      <alignment horizontal="left"/>
    </xf>
    <xf numFmtId="170" fontId="21" fillId="0" borderId="8" xfId="0" applyNumberFormat="1" applyFont="1" applyBorder="1"/>
    <xf numFmtId="170" fontId="21" fillId="0" borderId="0" xfId="0" applyNumberFormat="1" applyFont="1" applyBorder="1" applyAlignment="1" applyProtection="1">
      <alignment horizontal="left"/>
    </xf>
    <xf numFmtId="170" fontId="21" fillId="0" borderId="0" xfId="0" applyNumberFormat="1" applyFont="1" applyBorder="1"/>
    <xf numFmtId="170" fontId="22" fillId="0" borderId="0" xfId="0" applyNumberFormat="1" applyFont="1" applyBorder="1"/>
    <xf numFmtId="0" fontId="6" fillId="0" borderId="7" xfId="1" applyNumberFormat="1" applyFont="1" applyBorder="1" applyAlignment="1">
      <alignment horizontal="left"/>
    </xf>
    <xf numFmtId="170" fontId="20" fillId="0" borderId="0" xfId="0" applyNumberFormat="1" applyFont="1" applyBorder="1" applyAlignment="1" applyProtection="1">
      <alignment horizontal="left"/>
    </xf>
    <xf numFmtId="170" fontId="23" fillId="0" borderId="15" xfId="0" applyNumberFormat="1" applyFont="1" applyBorder="1" applyAlignment="1" applyProtection="1">
      <alignment horizontal="left" vertical="center"/>
    </xf>
    <xf numFmtId="170" fontId="23" fillId="0" borderId="15" xfId="0" applyNumberFormat="1" applyFont="1" applyBorder="1" applyAlignment="1">
      <alignment vertical="center"/>
    </xf>
    <xf numFmtId="165" fontId="6" fillId="0" borderId="0" xfId="1" applyNumberFormat="1" applyFont="1" applyBorder="1" applyAlignment="1" applyProtection="1"/>
    <xf numFmtId="0" fontId="6" fillId="0" borderId="0" xfId="1" quotePrefix="1" applyNumberFormat="1" applyFont="1" applyBorder="1" applyAlignment="1" applyProtection="1"/>
    <xf numFmtId="0" fontId="15" fillId="0" borderId="6" xfId="1" applyNumberFormat="1" applyFont="1" applyBorder="1" applyAlignment="1" applyProtection="1"/>
    <xf numFmtId="0" fontId="6" fillId="0" borderId="16" xfId="1" applyNumberFormat="1" applyFont="1" applyBorder="1" applyAlignment="1" applyProtection="1"/>
    <xf numFmtId="0" fontId="6" fillId="0" borderId="18" xfId="1" applyNumberFormat="1" applyFont="1" applyBorder="1" applyAlignment="1" applyProtection="1"/>
    <xf numFmtId="0" fontId="6" fillId="0" borderId="3" xfId="1" applyNumberFormat="1" applyFont="1" applyBorder="1" applyAlignment="1">
      <alignment horizontal="right"/>
    </xf>
    <xf numFmtId="0" fontId="6" fillId="0" borderId="15" xfId="1" applyNumberFormat="1" applyFont="1" applyBorder="1" applyAlignment="1" applyProtection="1"/>
    <xf numFmtId="0" fontId="6" fillId="0" borderId="14" xfId="1" applyNumberFormat="1" applyFont="1" applyBorder="1" applyAlignment="1" applyProtection="1"/>
    <xf numFmtId="170" fontId="1" fillId="0" borderId="0" xfId="1" applyNumberFormat="1" applyFont="1" applyAlignment="1"/>
    <xf numFmtId="170" fontId="6" fillId="0" borderId="3" xfId="1" applyNumberFormat="1" applyFont="1" applyBorder="1" applyAlignment="1" applyProtection="1"/>
    <xf numFmtId="165" fontId="6" fillId="1" borderId="7" xfId="1" applyNumberFormat="1" applyFont="1" applyFill="1" applyBorder="1" applyAlignment="1" applyProtection="1">
      <alignment horizontal="right"/>
    </xf>
    <xf numFmtId="167" fontId="6" fillId="1" borderId="7" xfId="1" applyNumberFormat="1" applyFont="1" applyFill="1" applyBorder="1" applyAlignment="1" applyProtection="1"/>
    <xf numFmtId="166" fontId="6" fillId="1" borderId="7" xfId="0" applyNumberFormat="1" applyFont="1" applyFill="1" applyBorder="1" applyAlignment="1">
      <alignment horizontal="right"/>
    </xf>
    <xf numFmtId="166" fontId="6" fillId="1" borderId="8" xfId="1" applyNumberFormat="1" applyFont="1" applyFill="1" applyBorder="1" applyAlignment="1" applyProtection="1"/>
    <xf numFmtId="167" fontId="6" fillId="0" borderId="7" xfId="1" applyNumberFormat="1" applyFont="1" applyFill="1" applyBorder="1" applyAlignment="1" applyProtection="1"/>
    <xf numFmtId="166" fontId="6" fillId="0" borderId="7" xfId="1" applyNumberFormat="1" applyFont="1" applyFill="1" applyBorder="1" applyAlignment="1" applyProtection="1">
      <alignment horizontal="right"/>
    </xf>
    <xf numFmtId="166" fontId="6" fillId="0" borderId="7" xfId="0" applyNumberFormat="1" applyFont="1" applyFill="1" applyBorder="1" applyAlignment="1">
      <alignment horizontal="right"/>
    </xf>
    <xf numFmtId="166" fontId="6" fillId="0" borderId="7" xfId="1" applyNumberFormat="1" applyFont="1" applyBorder="1" applyAlignment="1">
      <alignment horizontal="right"/>
    </xf>
    <xf numFmtId="165" fontId="6" fillId="1" borderId="7" xfId="1" applyNumberFormat="1" applyFont="1" applyFill="1" applyBorder="1" applyAlignment="1">
      <alignment horizontal="right"/>
    </xf>
    <xf numFmtId="167" fontId="6" fillId="1" borderId="7" xfId="1" applyNumberFormat="1" applyFont="1" applyFill="1" applyBorder="1" applyAlignment="1"/>
    <xf numFmtId="166" fontId="6" fillId="1" borderId="7" xfId="1" applyNumberFormat="1" applyFont="1" applyFill="1" applyBorder="1" applyAlignment="1"/>
    <xf numFmtId="166" fontId="6" fillId="1" borderId="7" xfId="1" applyNumberFormat="1" applyFont="1" applyFill="1" applyBorder="1" applyAlignment="1">
      <alignment horizontal="right"/>
    </xf>
    <xf numFmtId="165" fontId="6" fillId="0" borderId="7" xfId="1" applyNumberFormat="1" applyFont="1" applyBorder="1" applyAlignment="1">
      <alignment horizontal="right"/>
    </xf>
    <xf numFmtId="167" fontId="6" fillId="0" borderId="7" xfId="1" applyNumberFormat="1" applyFont="1" applyBorder="1" applyAlignment="1"/>
    <xf numFmtId="166" fontId="6" fillId="0" borderId="7" xfId="1" applyNumberFormat="1" applyFont="1" applyBorder="1" applyAlignment="1"/>
    <xf numFmtId="165" fontId="6" fillId="0" borderId="7" xfId="1" quotePrefix="1" applyNumberFormat="1" applyFont="1" applyFill="1" applyBorder="1" applyAlignment="1">
      <alignment horizontal="right"/>
    </xf>
    <xf numFmtId="167" fontId="6" fillId="0" borderId="7" xfId="1" applyNumberFormat="1" applyFont="1" applyFill="1" applyBorder="1" applyAlignment="1"/>
    <xf numFmtId="166" fontId="6" fillId="0" borderId="7" xfId="1" applyNumberFormat="1" applyFont="1" applyFill="1" applyBorder="1" applyAlignment="1"/>
    <xf numFmtId="166" fontId="6" fillId="0" borderId="7" xfId="1" applyNumberFormat="1" applyFont="1" applyFill="1" applyBorder="1" applyAlignment="1">
      <alignment horizontal="right"/>
    </xf>
    <xf numFmtId="167" fontId="6" fillId="0" borderId="0" xfId="1" applyNumberFormat="1" applyFont="1" applyFill="1" applyBorder="1" applyAlignment="1"/>
    <xf numFmtId="166" fontId="6" fillId="0" borderId="0" xfId="1" applyNumberFormat="1" applyFont="1" applyFill="1" applyBorder="1" applyAlignment="1"/>
    <xf numFmtId="166" fontId="6" fillId="0" borderId="0" xfId="1" applyNumberFormat="1" applyFont="1" applyFill="1" applyBorder="1" applyAlignment="1">
      <alignment horizontal="right"/>
    </xf>
    <xf numFmtId="0" fontId="6" fillId="0" borderId="0" xfId="0" applyNumberFormat="1" applyFont="1" applyAlignment="1">
      <alignment horizontal="left"/>
    </xf>
    <xf numFmtId="170" fontId="5" fillId="0" borderId="0" xfId="0" applyNumberFormat="1" applyFont="1"/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Continuous" vertical="center"/>
    </xf>
    <xf numFmtId="0" fontId="6" fillId="0" borderId="5" xfId="0" applyFont="1" applyBorder="1" applyAlignment="1"/>
    <xf numFmtId="0" fontId="6" fillId="0" borderId="4" xfId="0" applyFont="1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0" borderId="8" xfId="0" applyBorder="1"/>
    <xf numFmtId="165" fontId="6" fillId="0" borderId="7" xfId="3" applyNumberFormat="1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top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Continuous" vertical="center"/>
    </xf>
    <xf numFmtId="0" fontId="6" fillId="0" borderId="11" xfId="0" applyFont="1" applyBorder="1" applyAlignment="1">
      <alignment vertical="top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top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4" applyNumberFormat="1" applyFont="1" applyAlignment="1" applyProtection="1">
      <alignment horizontal="left"/>
    </xf>
    <xf numFmtId="0" fontId="6" fillId="0" borderId="3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1" borderId="7" xfId="0" applyFont="1" applyFill="1" applyBorder="1" applyAlignment="1">
      <alignment vertical="center"/>
    </xf>
    <xf numFmtId="165" fontId="6" fillId="1" borderId="7" xfId="0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 indent="1"/>
    </xf>
    <xf numFmtId="165" fontId="6" fillId="0" borderId="7" xfId="0" applyNumberFormat="1" applyFont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 indent="1"/>
    </xf>
    <xf numFmtId="165" fontId="6" fillId="0" borderId="7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vertical="center"/>
    </xf>
    <xf numFmtId="0" fontId="6" fillId="1" borderId="21" xfId="0" applyFont="1" applyFill="1" applyBorder="1" applyAlignment="1">
      <alignment vertical="center"/>
    </xf>
    <xf numFmtId="165" fontId="6" fillId="1" borderId="21" xfId="0" applyNumberFormat="1" applyFont="1" applyFill="1" applyBorder="1" applyAlignment="1">
      <alignment horizontal="right" vertical="center"/>
    </xf>
    <xf numFmtId="0" fontId="6" fillId="0" borderId="22" xfId="0" applyFont="1" applyBorder="1" applyAlignment="1">
      <alignment vertical="center"/>
    </xf>
    <xf numFmtId="0" fontId="6" fillId="0" borderId="14" xfId="0" applyFont="1" applyFill="1" applyBorder="1" applyAlignment="1">
      <alignment horizontal="left" vertical="center" indent="1"/>
    </xf>
    <xf numFmtId="165" fontId="6" fillId="0" borderId="14" xfId="0" applyNumberFormat="1" applyFont="1" applyFill="1" applyBorder="1" applyAlignment="1">
      <alignment horizontal="right" vertical="center"/>
    </xf>
    <xf numFmtId="0" fontId="6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0" fontId="6" fillId="0" borderId="5" xfId="0" applyFont="1" applyBorder="1"/>
    <xf numFmtId="0" fontId="6" fillId="0" borderId="8" xfId="0" applyFont="1" applyBorder="1"/>
    <xf numFmtId="0" fontId="6" fillId="0" borderId="13" xfId="0" applyFont="1" applyBorder="1"/>
    <xf numFmtId="167" fontId="6" fillId="0" borderId="7" xfId="1" applyNumberFormat="1" applyFont="1" applyFill="1" applyBorder="1" applyAlignment="1" applyProtection="1">
      <alignment horizontal="right"/>
    </xf>
    <xf numFmtId="168" fontId="6" fillId="0" borderId="7" xfId="1" applyNumberFormat="1" applyFont="1" applyFill="1" applyBorder="1" applyAlignment="1" applyProtection="1">
      <alignment horizontal="right"/>
    </xf>
    <xf numFmtId="166" fontId="6" fillId="0" borderId="14" xfId="1" applyNumberFormat="1" applyFont="1" applyFill="1" applyBorder="1" applyAlignment="1" applyProtection="1">
      <alignment horizontal="right"/>
    </xf>
    <xf numFmtId="0" fontId="7" fillId="1" borderId="7" xfId="0" applyFont="1" applyFill="1" applyBorder="1"/>
    <xf numFmtId="0" fontId="7" fillId="0" borderId="7" xfId="0" applyFont="1" applyBorder="1"/>
    <xf numFmtId="0" fontId="11" fillId="0" borderId="7" xfId="0" applyFont="1" applyBorder="1"/>
    <xf numFmtId="0" fontId="12" fillId="0" borderId="7" xfId="0" applyFont="1" applyBorder="1"/>
    <xf numFmtId="165" fontId="14" fillId="0" borderId="4" xfId="2" applyNumberFormat="1" applyFont="1" applyBorder="1" applyAlignment="1" applyProtection="1">
      <alignment horizontal="center" vertical="center"/>
    </xf>
    <xf numFmtId="165" fontId="14" fillId="0" borderId="4" xfId="2" quotePrefix="1" applyNumberFormat="1" applyFont="1" applyBorder="1" applyAlignment="1" applyProtection="1">
      <alignment horizontal="left" vertical="center"/>
    </xf>
    <xf numFmtId="165" fontId="14" fillId="0" borderId="4" xfId="2" applyNumberFormat="1" applyFont="1" applyBorder="1" applyAlignment="1">
      <alignment horizontal="left" vertical="center"/>
    </xf>
    <xf numFmtId="165" fontId="14" fillId="0" borderId="3" xfId="2" applyNumberFormat="1" applyFont="1" applyBorder="1" applyAlignment="1" applyProtection="1">
      <alignment horizontal="center" vertical="center"/>
    </xf>
    <xf numFmtId="165" fontId="14" fillId="0" borderId="7" xfId="2" applyNumberFormat="1" applyFont="1" applyBorder="1" applyAlignment="1" applyProtection="1">
      <alignment horizontal="center" vertical="center"/>
    </xf>
    <xf numFmtId="165" fontId="14" fillId="0" borderId="14" xfId="2" applyNumberFormat="1" applyFont="1" applyFill="1" applyBorder="1" applyAlignment="1">
      <alignment horizontal="center" vertical="center"/>
    </xf>
    <xf numFmtId="165" fontId="14" fillId="0" borderId="5" xfId="2" applyNumberFormat="1" applyFont="1" applyBorder="1" applyAlignment="1">
      <alignment horizontal="left" vertical="center"/>
    </xf>
    <xf numFmtId="165" fontId="14" fillId="0" borderId="6" xfId="2" applyNumberFormat="1" applyFont="1" applyBorder="1" applyAlignment="1" applyProtection="1">
      <alignment horizontal="left" vertical="center"/>
    </xf>
    <xf numFmtId="165" fontId="14" fillId="1" borderId="9" xfId="2" applyNumberFormat="1" applyFont="1" applyFill="1" applyBorder="1"/>
    <xf numFmtId="165" fontId="14" fillId="0" borderId="9" xfId="2" applyNumberFormat="1" applyFont="1" applyFill="1" applyBorder="1"/>
    <xf numFmtId="165" fontId="14" fillId="0" borderId="3" xfId="2" applyNumberFormat="1" applyFont="1" applyFill="1" applyBorder="1" applyAlignment="1">
      <alignment horizontal="center" vertical="center"/>
    </xf>
    <xf numFmtId="165" fontId="14" fillId="1" borderId="7" xfId="2" applyNumberFormat="1" applyFont="1" applyFill="1" applyBorder="1"/>
    <xf numFmtId="165" fontId="14" fillId="0" borderId="7" xfId="2" applyNumberFormat="1" applyFont="1" applyFill="1" applyBorder="1"/>
    <xf numFmtId="165" fontId="14" fillId="0" borderId="7" xfId="2" applyNumberFormat="1" applyFont="1" applyBorder="1"/>
    <xf numFmtId="165" fontId="14" fillId="0" borderId="3" xfId="2" applyNumberFormat="1" applyFont="1" applyBorder="1" applyAlignment="1">
      <alignment horizontal="left" vertical="center"/>
    </xf>
    <xf numFmtId="165" fontId="14" fillId="0" borderId="7" xfId="2" applyNumberFormat="1" applyFont="1" applyBorder="1" applyAlignment="1">
      <alignment horizontal="left" vertical="center"/>
    </xf>
    <xf numFmtId="165" fontId="14" fillId="0" borderId="14" xfId="2" applyNumberFormat="1" applyFont="1" applyBorder="1" applyAlignment="1">
      <alignment horizontal="left" vertical="center"/>
    </xf>
    <xf numFmtId="165" fontId="14" fillId="0" borderId="14" xfId="2" applyNumberFormat="1" applyFont="1" applyBorder="1"/>
    <xf numFmtId="165" fontId="14" fillId="0" borderId="11" xfId="2" applyNumberFormat="1" applyFont="1" applyFill="1" applyBorder="1" applyAlignment="1">
      <alignment horizontal="center" vertical="center"/>
    </xf>
    <xf numFmtId="165" fontId="14" fillId="0" borderId="6" xfId="2" applyNumberFormat="1" applyFont="1" applyFill="1" applyBorder="1" applyAlignment="1">
      <alignment horizontal="center" vertical="center"/>
    </xf>
    <xf numFmtId="165" fontId="14" fillId="0" borderId="11" xfId="2" applyNumberFormat="1" applyFont="1" applyBorder="1"/>
    <xf numFmtId="165" fontId="14" fillId="0" borderId="15" xfId="2" applyNumberFormat="1" applyFont="1" applyFill="1" applyBorder="1" applyAlignment="1">
      <alignment horizontal="center" vertical="center"/>
    </xf>
    <xf numFmtId="165" fontId="14" fillId="0" borderId="7" xfId="2" applyNumberFormat="1" applyFont="1" applyFill="1" applyBorder="1" applyAlignment="1">
      <alignment horizontal="center" vertical="center"/>
    </xf>
    <xf numFmtId="170" fontId="6" fillId="1" borderId="7" xfId="0" applyNumberFormat="1" applyFont="1" applyFill="1" applyBorder="1" applyAlignment="1">
      <alignment horizontal="center"/>
    </xf>
    <xf numFmtId="170" fontId="6" fillId="0" borderId="7" xfId="0" applyNumberFormat="1" applyFont="1" applyFill="1" applyBorder="1" applyAlignment="1">
      <alignment horizontal="center"/>
    </xf>
    <xf numFmtId="170" fontId="6" fillId="1" borderId="14" xfId="0" applyNumberFormat="1" applyFont="1" applyFill="1" applyBorder="1" applyAlignment="1">
      <alignment horizontal="center"/>
    </xf>
    <xf numFmtId="166" fontId="6" fillId="1" borderId="14" xfId="1" applyNumberFormat="1" applyFont="1" applyFill="1" applyBorder="1" applyAlignment="1" applyProtection="1">
      <alignment horizontal="right"/>
    </xf>
    <xf numFmtId="166" fontId="6" fillId="1" borderId="7" xfId="0" applyNumberFormat="1" applyFont="1" applyFill="1" applyBorder="1"/>
    <xf numFmtId="166" fontId="6" fillId="0" borderId="7" xfId="0" applyNumberFormat="1" applyFont="1" applyFill="1" applyBorder="1"/>
    <xf numFmtId="166" fontId="6" fillId="1" borderId="14" xfId="0" applyNumberFormat="1" applyFont="1" applyFill="1" applyBorder="1"/>
    <xf numFmtId="166" fontId="12" fillId="0" borderId="7" xfId="1" applyNumberFormat="1" applyFont="1" applyFill="1" applyBorder="1" applyAlignment="1" applyProtection="1">
      <alignment horizontal="right"/>
    </xf>
    <xf numFmtId="0" fontId="6" fillId="0" borderId="9" xfId="1" applyNumberFormat="1" applyFont="1" applyBorder="1" applyAlignment="1">
      <alignment horizontal="center"/>
    </xf>
    <xf numFmtId="165" fontId="7" fillId="1" borderId="3" xfId="1" applyNumberFormat="1" applyFont="1" applyFill="1" applyBorder="1" applyAlignment="1" applyProtection="1">
      <alignment horizontal="left"/>
    </xf>
    <xf numFmtId="165" fontId="6" fillId="1" borderId="3" xfId="1" applyNumberFormat="1" applyFont="1" applyFill="1" applyBorder="1" applyAlignment="1" applyProtection="1"/>
    <xf numFmtId="166" fontId="6" fillId="1" borderId="3" xfId="1" applyNumberFormat="1" applyFont="1" applyFill="1" applyBorder="1" applyAlignment="1" applyProtection="1"/>
    <xf numFmtId="0" fontId="3" fillId="0" borderId="0" xfId="0" applyFont="1" applyFill="1" applyAlignment="1">
      <alignment horizontal="left" indent="3"/>
    </xf>
    <xf numFmtId="171" fontId="6" fillId="0" borderId="0" xfId="0" applyNumberFormat="1" applyFont="1" applyBorder="1" applyAlignment="1" applyProtection="1">
      <alignment horizontal="left" vertical="center"/>
    </xf>
    <xf numFmtId="171" fontId="6" fillId="0" borderId="0" xfId="0" applyNumberFormat="1" applyFont="1" applyBorder="1" applyAlignment="1" applyProtection="1">
      <alignment horizontal="left" vertical="top"/>
    </xf>
    <xf numFmtId="171" fontId="6" fillId="0" borderId="0" xfId="0" applyNumberFormat="1" applyFont="1" applyBorder="1" applyAlignment="1" applyProtection="1">
      <alignment vertical="center"/>
    </xf>
    <xf numFmtId="170" fontId="6" fillId="0" borderId="6" xfId="0" applyNumberFormat="1" applyFont="1" applyBorder="1" applyAlignment="1" applyProtection="1">
      <alignment horizontal="left" vertical="center"/>
    </xf>
    <xf numFmtId="171" fontId="6" fillId="0" borderId="19" xfId="0" applyNumberFormat="1" applyFont="1" applyBorder="1" applyAlignment="1" applyProtection="1">
      <alignment horizontal="left" vertical="center"/>
    </xf>
    <xf numFmtId="171" fontId="6" fillId="0" borderId="23" xfId="0" applyNumberFormat="1" applyFont="1" applyBorder="1" applyAlignment="1" applyProtection="1">
      <alignment horizontal="left" vertical="center"/>
    </xf>
    <xf numFmtId="172" fontId="6" fillId="0" borderId="23" xfId="0" applyNumberFormat="1" applyFont="1" applyBorder="1" applyAlignment="1" applyProtection="1">
      <alignment horizontal="left" vertical="center"/>
    </xf>
    <xf numFmtId="171" fontId="6" fillId="0" borderId="11" xfId="0" applyNumberFormat="1" applyFont="1" applyBorder="1" applyAlignment="1" applyProtection="1">
      <alignment vertical="center"/>
    </xf>
    <xf numFmtId="171" fontId="6" fillId="0" borderId="12" xfId="0" applyNumberFormat="1" applyFont="1" applyBorder="1" applyAlignment="1" applyProtection="1">
      <alignment vertical="center"/>
    </xf>
    <xf numFmtId="172" fontId="6" fillId="0" borderId="6" xfId="0" applyNumberFormat="1" applyFont="1" applyBorder="1" applyAlignment="1" applyProtection="1">
      <alignment horizontal="left"/>
    </xf>
    <xf numFmtId="172" fontId="6" fillId="0" borderId="9" xfId="0" applyNumberFormat="1" applyFont="1" applyBorder="1" applyAlignment="1" applyProtection="1">
      <alignment horizontal="left" vertical="center"/>
    </xf>
    <xf numFmtId="172" fontId="6" fillId="0" borderId="11" xfId="0" applyNumberFormat="1" applyFont="1" applyBorder="1" applyAlignment="1" applyProtection="1">
      <alignment horizontal="left" vertical="top"/>
    </xf>
    <xf numFmtId="0" fontId="24" fillId="0" borderId="3" xfId="0" applyFont="1" applyBorder="1" applyAlignment="1">
      <alignment horizontal="right" vertical="center"/>
    </xf>
    <xf numFmtId="0" fontId="24" fillId="0" borderId="7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166" fontId="6" fillId="1" borderId="9" xfId="1" applyNumberFormat="1" applyFont="1" applyFill="1" applyBorder="1" applyAlignment="1" applyProtection="1"/>
    <xf numFmtId="166" fontId="6" fillId="0" borderId="9" xfId="1" applyNumberFormat="1" applyFont="1" applyFill="1" applyBorder="1" applyAlignment="1" applyProtection="1"/>
    <xf numFmtId="166" fontId="6" fillId="1" borderId="11" xfId="1" applyNumberFormat="1" applyFont="1" applyFill="1" applyBorder="1" applyAlignment="1" applyProtection="1"/>
    <xf numFmtId="166" fontId="6" fillId="2" borderId="7" xfId="0" applyNumberFormat="1" applyFont="1" applyFill="1" applyBorder="1"/>
    <xf numFmtId="166" fontId="6" fillId="0" borderId="7" xfId="0" applyNumberFormat="1" applyFont="1" applyBorder="1"/>
    <xf numFmtId="166" fontId="6" fillId="2" borderId="8" xfId="0" applyNumberFormat="1" applyFont="1" applyFill="1" applyBorder="1"/>
    <xf numFmtId="166" fontId="6" fillId="0" borderId="8" xfId="0" applyNumberFormat="1" applyFont="1" applyBorder="1"/>
    <xf numFmtId="166" fontId="6" fillId="0" borderId="8" xfId="1" applyNumberFormat="1" applyFont="1" applyBorder="1" applyAlignment="1" applyProtection="1"/>
    <xf numFmtId="166" fontId="6" fillId="0" borderId="8" xfId="1" applyNumberFormat="1" applyFont="1" applyBorder="1" applyAlignment="1" applyProtection="1">
      <alignment horizontal="right"/>
    </xf>
    <xf numFmtId="166" fontId="6" fillId="1" borderId="13" xfId="1" applyNumberFormat="1" applyFont="1" applyFill="1" applyBorder="1" applyAlignment="1" applyProtection="1"/>
    <xf numFmtId="166" fontId="6" fillId="2" borderId="3" xfId="0" applyNumberFormat="1" applyFont="1" applyFill="1" applyBorder="1"/>
    <xf numFmtId="166" fontId="6" fillId="0" borderId="7" xfId="0" applyNumberFormat="1" applyFont="1" applyBorder="1" applyAlignment="1">
      <alignment horizontal="right"/>
    </xf>
    <xf numFmtId="166" fontId="6" fillId="2" borderId="3" xfId="0" applyNumberFormat="1" applyFont="1" applyFill="1" applyBorder="1" applyAlignment="1">
      <alignment horizontal="right"/>
    </xf>
    <xf numFmtId="166" fontId="6" fillId="2" borderId="7" xfId="0" applyNumberFormat="1" applyFont="1" applyFill="1" applyBorder="1" applyAlignment="1">
      <alignment horizontal="right"/>
    </xf>
    <xf numFmtId="166" fontId="6" fillId="2" borderId="14" xfId="0" applyNumberFormat="1" applyFont="1" applyFill="1" applyBorder="1" applyAlignment="1">
      <alignment horizontal="right"/>
    </xf>
    <xf numFmtId="166" fontId="6" fillId="1" borderId="3" xfId="1" applyNumberFormat="1" applyFont="1" applyFill="1" applyBorder="1" applyAlignment="1" applyProtection="1">
      <alignment horizontal="right"/>
    </xf>
    <xf numFmtId="170" fontId="6" fillId="0" borderId="14" xfId="1" applyNumberFormat="1" applyFont="1" applyBorder="1" applyAlignment="1" applyProtection="1"/>
    <xf numFmtId="170" fontId="6" fillId="1" borderId="3" xfId="0" applyNumberFormat="1" applyFont="1" applyFill="1" applyBorder="1" applyAlignment="1">
      <alignment horizontal="right"/>
    </xf>
    <xf numFmtId="170" fontId="6" fillId="1" borderId="7" xfId="0" applyNumberFormat="1" applyFont="1" applyFill="1" applyBorder="1" applyAlignment="1">
      <alignment horizontal="right"/>
    </xf>
    <xf numFmtId="170" fontId="6" fillId="0" borderId="7" xfId="0" applyNumberFormat="1" applyFont="1" applyFill="1" applyBorder="1" applyAlignment="1">
      <alignment horizontal="right"/>
    </xf>
    <xf numFmtId="165" fontId="6" fillId="1" borderId="7" xfId="1" quotePrefix="1" applyNumberFormat="1" applyFont="1" applyFill="1" applyBorder="1" applyAlignment="1">
      <alignment horizontal="right"/>
    </xf>
    <xf numFmtId="165" fontId="6" fillId="1" borderId="14" xfId="1" quotePrefix="1" applyNumberFormat="1" applyFont="1" applyFill="1" applyBorder="1" applyAlignment="1">
      <alignment horizontal="right"/>
    </xf>
    <xf numFmtId="167" fontId="6" fillId="1" borderId="3" xfId="1" applyNumberFormat="1" applyFont="1" applyFill="1" applyBorder="1" applyAlignment="1" applyProtection="1"/>
    <xf numFmtId="167" fontId="6" fillId="1" borderId="14" xfId="1" applyNumberFormat="1" applyFont="1" applyFill="1" applyBorder="1" applyAlignment="1"/>
    <xf numFmtId="166" fontId="6" fillId="1" borderId="14" xfId="1" applyNumberFormat="1" applyFont="1" applyFill="1" applyBorder="1" applyAlignment="1"/>
    <xf numFmtId="173" fontId="6" fillId="1" borderId="3" xfId="1" applyNumberFormat="1" applyFont="1" applyFill="1" applyBorder="1" applyAlignment="1" applyProtection="1">
      <alignment horizontal="right"/>
    </xf>
    <xf numFmtId="166" fontId="6" fillId="1" borderId="3" xfId="0" applyNumberFormat="1" applyFont="1" applyFill="1" applyBorder="1" applyAlignment="1">
      <alignment horizontal="right"/>
    </xf>
    <xf numFmtId="0" fontId="6" fillId="0" borderId="15" xfId="1" applyNumberFormat="1" applyFont="1" applyBorder="1" applyAlignment="1"/>
    <xf numFmtId="164" fontId="6" fillId="0" borderId="3" xfId="1" applyNumberFormat="1" applyFont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164" fontId="6" fillId="0" borderId="14" xfId="1" applyNumberFormat="1" applyFont="1" applyBorder="1" applyAlignment="1" applyProtection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171" fontId="6" fillId="0" borderId="6" xfId="0" applyNumberFormat="1" applyFont="1" applyBorder="1" applyAlignment="1" applyProtection="1">
      <alignment horizontal="center"/>
    </xf>
    <xf numFmtId="0" fontId="0" fillId="0" borderId="5" xfId="0" applyBorder="1" applyAlignment="1"/>
    <xf numFmtId="171" fontId="6" fillId="0" borderId="11" xfId="0" applyNumberFormat="1" applyFont="1" applyBorder="1" applyAlignment="1" applyProtection="1">
      <alignment horizontal="center" vertical="top"/>
    </xf>
    <xf numFmtId="0" fontId="0" fillId="0" borderId="13" xfId="0" applyBorder="1" applyAlignment="1">
      <alignment horizontal="center" vertical="top"/>
    </xf>
    <xf numFmtId="171" fontId="6" fillId="0" borderId="9" xfId="0" applyNumberFormat="1" applyFont="1" applyBorder="1" applyAlignment="1" applyProtection="1">
      <alignment horizontal="center" vertical="top"/>
    </xf>
    <xf numFmtId="0" fontId="0" fillId="0" borderId="8" xfId="0" applyBorder="1" applyAlignment="1">
      <alignment horizontal="center" vertical="top"/>
    </xf>
    <xf numFmtId="0" fontId="7" fillId="0" borderId="20" xfId="0" applyFont="1" applyFill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right"/>
    </xf>
    <xf numFmtId="0" fontId="24" fillId="0" borderId="8" xfId="0" applyFont="1" applyBorder="1" applyAlignment="1">
      <alignment horizontal="right"/>
    </xf>
    <xf numFmtId="0" fontId="24" fillId="0" borderId="13" xfId="0" applyFont="1" applyBorder="1" applyAlignment="1">
      <alignment horizontal="right"/>
    </xf>
    <xf numFmtId="0" fontId="25" fillId="0" borderId="18" xfId="0" applyFont="1" applyBorder="1" applyAlignment="1">
      <alignment horizontal="center"/>
    </xf>
    <xf numFmtId="0" fontId="24" fillId="0" borderId="5" xfId="0" applyFont="1" applyBorder="1" applyAlignment="1">
      <alignment horizontal="right"/>
    </xf>
    <xf numFmtId="0" fontId="24" fillId="0" borderId="8" xfId="0" applyFont="1" applyFill="1" applyBorder="1" applyAlignment="1">
      <alignment horizontal="right"/>
    </xf>
    <xf numFmtId="0" fontId="0" fillId="0" borderId="0" xfId="0" applyFill="1"/>
    <xf numFmtId="0" fontId="6" fillId="0" borderId="24" xfId="0" applyFont="1" applyFill="1" applyBorder="1" applyAlignment="1">
      <alignment horizontal="left" vertical="center" indent="1"/>
    </xf>
    <xf numFmtId="0" fontId="24" fillId="0" borderId="13" xfId="0" applyFont="1" applyFill="1" applyBorder="1" applyAlignment="1">
      <alignment horizontal="right"/>
    </xf>
    <xf numFmtId="170" fontId="6" fillId="0" borderId="3" xfId="0" applyNumberFormat="1" applyFont="1" applyBorder="1" applyAlignment="1" applyProtection="1">
      <alignment horizontal="left"/>
      <protection locked="0"/>
    </xf>
    <xf numFmtId="166" fontId="6" fillId="1" borderId="14" xfId="1" applyNumberFormat="1" applyFont="1" applyFill="1" applyBorder="1" applyAlignment="1">
      <alignment horizontal="right"/>
    </xf>
  </cellXfs>
  <cellStyles count="5">
    <cellStyle name="Standard" xfId="0" builtinId="0"/>
    <cellStyle name="Standard_04-622-122002" xfId="1"/>
    <cellStyle name="Standard_08-624-122002" xfId="3"/>
    <cellStyle name="Standard_10a-652-122002" xfId="2"/>
    <cellStyle name="Standard_15-49Babey-12200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80809~1\AppData\Local\Temp\ARC20C8\18%20S1E_18%20Bestand_erwerbst&#228;tige_nichtst&#228;ndigeAWB_Staaten_Ausl&#228;ndergrupp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e Seite DEUTSCH ab Tab.6.12"/>
      <sheetName val="rechte Seite FRANZÖSISCH"/>
    </sheetNames>
    <sheetDataSet>
      <sheetData sheetId="0" refreshError="1"/>
      <sheetData sheetId="1">
        <row r="10">
          <cell r="A10">
            <v>6283</v>
          </cell>
          <cell r="B10">
            <v>4606</v>
          </cell>
          <cell r="C10">
            <v>1677</v>
          </cell>
          <cell r="D10">
            <v>787</v>
          </cell>
          <cell r="E10">
            <v>344</v>
          </cell>
          <cell r="F10">
            <v>443</v>
          </cell>
          <cell r="G10">
            <v>555</v>
          </cell>
          <cell r="H10">
            <v>7</v>
          </cell>
          <cell r="I10">
            <v>548</v>
          </cell>
        </row>
        <row r="11">
          <cell r="A11">
            <v>4875</v>
          </cell>
          <cell r="B11">
            <v>3559</v>
          </cell>
          <cell r="C11">
            <v>1316</v>
          </cell>
          <cell r="D11">
            <v>568</v>
          </cell>
          <cell r="E11">
            <v>230</v>
          </cell>
          <cell r="F11">
            <v>338</v>
          </cell>
          <cell r="G11">
            <v>343</v>
          </cell>
          <cell r="H11">
            <v>0</v>
          </cell>
          <cell r="I11">
            <v>343</v>
          </cell>
        </row>
        <row r="12">
          <cell r="A12">
            <v>4595</v>
          </cell>
          <cell r="B12">
            <v>3349</v>
          </cell>
          <cell r="C12">
            <v>1246</v>
          </cell>
          <cell r="D12">
            <v>213</v>
          </cell>
          <cell r="E12">
            <v>88</v>
          </cell>
          <cell r="F12">
            <v>125</v>
          </cell>
          <cell r="G12">
            <v>0</v>
          </cell>
          <cell r="H12">
            <v>0</v>
          </cell>
          <cell r="I12">
            <v>0</v>
          </cell>
        </row>
        <row r="13">
          <cell r="A13">
            <v>4590</v>
          </cell>
          <cell r="B13">
            <v>3346</v>
          </cell>
          <cell r="C13">
            <v>1244</v>
          </cell>
          <cell r="D13">
            <v>213</v>
          </cell>
          <cell r="E13">
            <v>88</v>
          </cell>
          <cell r="F13">
            <v>125</v>
          </cell>
          <cell r="G13">
            <v>0</v>
          </cell>
          <cell r="H13">
            <v>0</v>
          </cell>
          <cell r="I13">
            <v>0</v>
          </cell>
        </row>
        <row r="14">
          <cell r="A14">
            <v>79</v>
          </cell>
          <cell r="B14">
            <v>63</v>
          </cell>
          <cell r="C14">
            <v>16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0</v>
          </cell>
          <cell r="I14">
            <v>0</v>
          </cell>
        </row>
        <row r="15">
          <cell r="A15">
            <v>11</v>
          </cell>
          <cell r="B15">
            <v>4</v>
          </cell>
          <cell r="C15">
            <v>7</v>
          </cell>
          <cell r="D15">
            <v>86</v>
          </cell>
          <cell r="E15">
            <v>29</v>
          </cell>
          <cell r="F15">
            <v>57</v>
          </cell>
          <cell r="G15">
            <v>0</v>
          </cell>
          <cell r="H15">
            <v>0</v>
          </cell>
          <cell r="I15">
            <v>0</v>
          </cell>
        </row>
        <row r="16">
          <cell r="A16">
            <v>11</v>
          </cell>
          <cell r="B16">
            <v>6</v>
          </cell>
          <cell r="C16">
            <v>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>
            <v>1568</v>
          </cell>
          <cell r="B17">
            <v>1167</v>
          </cell>
          <cell r="C17">
            <v>401</v>
          </cell>
          <cell r="D17">
            <v>4</v>
          </cell>
          <cell r="E17">
            <v>0</v>
          </cell>
          <cell r="F17">
            <v>4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4</v>
          </cell>
          <cell r="B18">
            <v>1</v>
          </cell>
          <cell r="C18">
            <v>3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>
            <v>459</v>
          </cell>
          <cell r="B19">
            <v>341</v>
          </cell>
          <cell r="C19">
            <v>118</v>
          </cell>
          <cell r="D19">
            <v>6</v>
          </cell>
          <cell r="E19">
            <v>3</v>
          </cell>
          <cell r="F19">
            <v>3</v>
          </cell>
          <cell r="G19">
            <v>0</v>
          </cell>
          <cell r="H19">
            <v>0</v>
          </cell>
          <cell r="I19">
            <v>0</v>
          </cell>
        </row>
        <row r="20">
          <cell r="A20">
            <v>42</v>
          </cell>
          <cell r="B20">
            <v>32</v>
          </cell>
          <cell r="C20">
            <v>10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112</v>
          </cell>
          <cell r="B21">
            <v>85</v>
          </cell>
          <cell r="C21">
            <v>27</v>
          </cell>
          <cell r="D21">
            <v>2</v>
          </cell>
          <cell r="E21">
            <v>0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</row>
        <row r="22">
          <cell r="A22">
            <v>5</v>
          </cell>
          <cell r="B22">
            <v>1</v>
          </cell>
          <cell r="C22">
            <v>4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>
            <v>776</v>
          </cell>
          <cell r="B23">
            <v>630</v>
          </cell>
          <cell r="C23">
            <v>146</v>
          </cell>
          <cell r="D23">
            <v>11</v>
          </cell>
          <cell r="E23">
            <v>8</v>
          </cell>
          <cell r="F23">
            <v>3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4</v>
          </cell>
          <cell r="B24">
            <v>4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>
            <v>119</v>
          </cell>
          <cell r="B26">
            <v>88</v>
          </cell>
          <cell r="C26">
            <v>31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>
            <v>202</v>
          </cell>
          <cell r="B27">
            <v>144</v>
          </cell>
          <cell r="C27">
            <v>58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A28">
            <v>106</v>
          </cell>
          <cell r="B28">
            <v>77</v>
          </cell>
          <cell r="C28">
            <v>29</v>
          </cell>
          <cell r="D28">
            <v>24</v>
          </cell>
          <cell r="E28">
            <v>18</v>
          </cell>
          <cell r="F28">
            <v>6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447</v>
          </cell>
          <cell r="B29">
            <v>266</v>
          </cell>
          <cell r="C29">
            <v>181</v>
          </cell>
          <cell r="D29">
            <v>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29</v>
          </cell>
          <cell r="B30">
            <v>26</v>
          </cell>
          <cell r="C30">
            <v>3</v>
          </cell>
          <cell r="D30">
            <v>34</v>
          </cell>
          <cell r="E30">
            <v>2</v>
          </cell>
          <cell r="F30">
            <v>32</v>
          </cell>
          <cell r="G30">
            <v>0</v>
          </cell>
          <cell r="H30">
            <v>0</v>
          </cell>
          <cell r="I30">
            <v>0</v>
          </cell>
        </row>
        <row r="31">
          <cell r="A31">
            <v>21</v>
          </cell>
          <cell r="B31">
            <v>13</v>
          </cell>
          <cell r="C31">
            <v>8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91</v>
          </cell>
          <cell r="B32">
            <v>59</v>
          </cell>
          <cell r="C32">
            <v>32</v>
          </cell>
          <cell r="D32">
            <v>3</v>
          </cell>
          <cell r="E32">
            <v>1</v>
          </cell>
          <cell r="F32">
            <v>2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150</v>
          </cell>
          <cell r="B33">
            <v>63</v>
          </cell>
          <cell r="C33">
            <v>87</v>
          </cell>
          <cell r="D33">
            <v>3</v>
          </cell>
          <cell r="E33">
            <v>1</v>
          </cell>
          <cell r="F33">
            <v>2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1</v>
          </cell>
          <cell r="B34">
            <v>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>
            <v>114</v>
          </cell>
          <cell r="B35">
            <v>73</v>
          </cell>
          <cell r="C35">
            <v>41</v>
          </cell>
          <cell r="D35">
            <v>28</v>
          </cell>
          <cell r="E35">
            <v>21</v>
          </cell>
          <cell r="F35">
            <v>7</v>
          </cell>
          <cell r="G35">
            <v>0</v>
          </cell>
          <cell r="H35">
            <v>0</v>
          </cell>
          <cell r="I35">
            <v>0</v>
          </cell>
        </row>
        <row r="36">
          <cell r="A36">
            <v>93</v>
          </cell>
          <cell r="B36">
            <v>79</v>
          </cell>
          <cell r="C36">
            <v>14</v>
          </cell>
          <cell r="D36">
            <v>6</v>
          </cell>
          <cell r="E36">
            <v>3</v>
          </cell>
          <cell r="F36">
            <v>3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113</v>
          </cell>
          <cell r="B37">
            <v>105</v>
          </cell>
          <cell r="C37">
            <v>8</v>
          </cell>
          <cell r="D37">
            <v>2</v>
          </cell>
          <cell r="E37">
            <v>1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</row>
        <row r="38">
          <cell r="A38">
            <v>19</v>
          </cell>
          <cell r="B38">
            <v>12</v>
          </cell>
          <cell r="C38">
            <v>7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>
            <v>1</v>
          </cell>
          <cell r="B39">
            <v>1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A40">
            <v>7</v>
          </cell>
          <cell r="B40">
            <v>5</v>
          </cell>
          <cell r="C40">
            <v>2</v>
          </cell>
          <cell r="D40">
            <v>2</v>
          </cell>
          <cell r="E40">
            <v>0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</row>
        <row r="42">
          <cell r="A42">
            <v>5</v>
          </cell>
          <cell r="B42">
            <v>3</v>
          </cell>
          <cell r="C42">
            <v>2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6">
          <cell r="A46">
            <v>30</v>
          </cell>
          <cell r="B46">
            <v>24</v>
          </cell>
          <cell r="C46">
            <v>6</v>
          </cell>
          <cell r="D46">
            <v>14</v>
          </cell>
          <cell r="E46">
            <v>11</v>
          </cell>
          <cell r="F46">
            <v>3</v>
          </cell>
          <cell r="G46">
            <v>0</v>
          </cell>
          <cell r="H46">
            <v>0</v>
          </cell>
          <cell r="I46">
            <v>0</v>
          </cell>
        </row>
        <row r="47">
          <cell r="A47">
            <v>25</v>
          </cell>
          <cell r="B47">
            <v>20</v>
          </cell>
          <cell r="C47">
            <v>5</v>
          </cell>
          <cell r="D47">
            <v>6</v>
          </cell>
          <cell r="E47">
            <v>4</v>
          </cell>
          <cell r="F47">
            <v>2</v>
          </cell>
          <cell r="G47">
            <v>0</v>
          </cell>
          <cell r="H47">
            <v>0</v>
          </cell>
          <cell r="I47">
            <v>0</v>
          </cell>
        </row>
        <row r="48">
          <cell r="A48">
            <v>5</v>
          </cell>
          <cell r="B48">
            <v>4</v>
          </cell>
          <cell r="C48">
            <v>1</v>
          </cell>
          <cell r="D48">
            <v>8</v>
          </cell>
          <cell r="E48">
            <v>7</v>
          </cell>
          <cell r="F48">
            <v>1</v>
          </cell>
          <cell r="G48">
            <v>0</v>
          </cell>
          <cell r="H48">
            <v>0</v>
          </cell>
          <cell r="I48">
            <v>0</v>
          </cell>
        </row>
        <row r="49">
          <cell r="A49">
            <v>250</v>
          </cell>
          <cell r="B49">
            <v>186</v>
          </cell>
          <cell r="C49">
            <v>64</v>
          </cell>
          <cell r="D49">
            <v>341</v>
          </cell>
          <cell r="E49">
            <v>131</v>
          </cell>
          <cell r="F49">
            <v>210</v>
          </cell>
          <cell r="G49">
            <v>343</v>
          </cell>
          <cell r="H49">
            <v>0</v>
          </cell>
          <cell r="I49">
            <v>343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118</v>
          </cell>
          <cell r="E50">
            <v>22</v>
          </cell>
          <cell r="F50">
            <v>96</v>
          </cell>
          <cell r="G50">
            <v>0</v>
          </cell>
          <cell r="H50">
            <v>0</v>
          </cell>
          <cell r="I50">
            <v>0</v>
          </cell>
        </row>
        <row r="51">
          <cell r="A51">
            <v>31</v>
          </cell>
          <cell r="B51">
            <v>27</v>
          </cell>
          <cell r="C51">
            <v>4</v>
          </cell>
          <cell r="D51">
            <v>31</v>
          </cell>
          <cell r="E51">
            <v>15</v>
          </cell>
          <cell r="F51">
            <v>16</v>
          </cell>
          <cell r="G51">
            <v>1</v>
          </cell>
          <cell r="H51">
            <v>0</v>
          </cell>
          <cell r="I51">
            <v>1</v>
          </cell>
        </row>
        <row r="52">
          <cell r="A52">
            <v>25</v>
          </cell>
          <cell r="B52">
            <v>25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>
            <v>3</v>
          </cell>
          <cell r="B54">
            <v>3</v>
          </cell>
          <cell r="C54">
            <v>0</v>
          </cell>
          <cell r="D54">
            <v>75</v>
          </cell>
          <cell r="E54">
            <v>37</v>
          </cell>
          <cell r="F54">
            <v>38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4</v>
          </cell>
          <cell r="B55">
            <v>3</v>
          </cell>
          <cell r="C55">
            <v>1</v>
          </cell>
          <cell r="D55">
            <v>7</v>
          </cell>
          <cell r="E55">
            <v>2</v>
          </cell>
          <cell r="F55">
            <v>5</v>
          </cell>
          <cell r="G55">
            <v>25</v>
          </cell>
          <cell r="H55">
            <v>0</v>
          </cell>
          <cell r="I55">
            <v>25</v>
          </cell>
        </row>
        <row r="56">
          <cell r="A56">
            <v>128</v>
          </cell>
          <cell r="B56">
            <v>83</v>
          </cell>
          <cell r="C56">
            <v>45</v>
          </cell>
          <cell r="D56">
            <v>21</v>
          </cell>
          <cell r="E56">
            <v>10</v>
          </cell>
          <cell r="F56">
            <v>11</v>
          </cell>
          <cell r="G56">
            <v>47</v>
          </cell>
          <cell r="H56">
            <v>0</v>
          </cell>
          <cell r="I56">
            <v>47</v>
          </cell>
        </row>
        <row r="57">
          <cell r="A57">
            <v>54</v>
          </cell>
          <cell r="B57">
            <v>42</v>
          </cell>
          <cell r="C57">
            <v>12</v>
          </cell>
          <cell r="D57">
            <v>80</v>
          </cell>
          <cell r="E57">
            <v>39</v>
          </cell>
          <cell r="F57">
            <v>41</v>
          </cell>
          <cell r="G57">
            <v>250</v>
          </cell>
          <cell r="H57">
            <v>0</v>
          </cell>
          <cell r="I57">
            <v>250</v>
          </cell>
        </row>
        <row r="58">
          <cell r="A58">
            <v>5</v>
          </cell>
          <cell r="B58">
            <v>3</v>
          </cell>
          <cell r="C58">
            <v>2</v>
          </cell>
          <cell r="D58">
            <v>8</v>
          </cell>
          <cell r="E58">
            <v>5</v>
          </cell>
          <cell r="F58">
            <v>3</v>
          </cell>
          <cell r="G58">
            <v>20</v>
          </cell>
          <cell r="H58">
            <v>0</v>
          </cell>
          <cell r="I58">
            <v>20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1</v>
          </cell>
          <cell r="E59">
            <v>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72</v>
          </cell>
          <cell r="B60">
            <v>48</v>
          </cell>
          <cell r="C60">
            <v>24</v>
          </cell>
          <cell r="D60">
            <v>23</v>
          </cell>
          <cell r="E60">
            <v>14</v>
          </cell>
          <cell r="F60">
            <v>9</v>
          </cell>
          <cell r="G60">
            <v>11</v>
          </cell>
          <cell r="H60">
            <v>0</v>
          </cell>
          <cell r="I60">
            <v>11</v>
          </cell>
        </row>
        <row r="61">
          <cell r="A61">
            <v>692</v>
          </cell>
          <cell r="B61">
            <v>506</v>
          </cell>
          <cell r="C61">
            <v>186</v>
          </cell>
          <cell r="D61">
            <v>92</v>
          </cell>
          <cell r="E61">
            <v>58</v>
          </cell>
          <cell r="F61">
            <v>34</v>
          </cell>
          <cell r="G61">
            <v>141</v>
          </cell>
          <cell r="H61">
            <v>0</v>
          </cell>
          <cell r="I61">
            <v>141</v>
          </cell>
        </row>
        <row r="62">
          <cell r="A62">
            <v>641</v>
          </cell>
          <cell r="B62">
            <v>471</v>
          </cell>
          <cell r="C62">
            <v>170</v>
          </cell>
          <cell r="D62">
            <v>50</v>
          </cell>
          <cell r="E62">
            <v>31</v>
          </cell>
          <cell r="F62">
            <v>19</v>
          </cell>
          <cell r="G62">
            <v>0</v>
          </cell>
          <cell r="H62">
            <v>0</v>
          </cell>
          <cell r="I62">
            <v>0</v>
          </cell>
        </row>
        <row r="63">
          <cell r="A63">
            <v>10</v>
          </cell>
          <cell r="B63">
            <v>8</v>
          </cell>
          <cell r="C63">
            <v>2</v>
          </cell>
          <cell r="D63">
            <v>25</v>
          </cell>
          <cell r="E63">
            <v>17</v>
          </cell>
          <cell r="F63">
            <v>8</v>
          </cell>
          <cell r="G63">
            <v>131</v>
          </cell>
          <cell r="H63">
            <v>0</v>
          </cell>
          <cell r="I63">
            <v>131</v>
          </cell>
        </row>
        <row r="64">
          <cell r="A64">
            <v>41</v>
          </cell>
          <cell r="B64">
            <v>27</v>
          </cell>
          <cell r="C64">
            <v>14</v>
          </cell>
          <cell r="D64">
            <v>17</v>
          </cell>
          <cell r="E64">
            <v>10</v>
          </cell>
          <cell r="F64">
            <v>7</v>
          </cell>
          <cell r="G64">
            <v>10</v>
          </cell>
          <cell r="H64">
            <v>0</v>
          </cell>
          <cell r="I64">
            <v>10</v>
          </cell>
        </row>
        <row r="65">
          <cell r="A65">
            <v>598</v>
          </cell>
          <cell r="B65">
            <v>459</v>
          </cell>
          <cell r="C65">
            <v>139</v>
          </cell>
          <cell r="D65">
            <v>103</v>
          </cell>
          <cell r="E65">
            <v>42</v>
          </cell>
          <cell r="F65">
            <v>61</v>
          </cell>
          <cell r="G65">
            <v>60</v>
          </cell>
          <cell r="H65">
            <v>7</v>
          </cell>
          <cell r="I65">
            <v>53</v>
          </cell>
        </row>
        <row r="66">
          <cell r="A66">
            <v>46</v>
          </cell>
          <cell r="B66">
            <v>34</v>
          </cell>
          <cell r="C66">
            <v>12</v>
          </cell>
          <cell r="D66">
            <v>1</v>
          </cell>
          <cell r="E66">
            <v>0</v>
          </cell>
          <cell r="F66">
            <v>1</v>
          </cell>
          <cell r="G66">
            <v>0</v>
          </cell>
          <cell r="H66">
            <v>0</v>
          </cell>
          <cell r="I6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B17" sqref="B17"/>
    </sheetView>
  </sheetViews>
  <sheetFormatPr baseColWidth="10" defaultRowHeight="14.25" x14ac:dyDescent="0.2"/>
  <cols>
    <col min="1" max="1" width="15.125" customWidth="1"/>
    <col min="2" max="2" width="166.25" customWidth="1"/>
  </cols>
  <sheetData>
    <row r="1" spans="1:2" ht="15.75" x14ac:dyDescent="0.25">
      <c r="A1" s="1" t="s">
        <v>0</v>
      </c>
      <c r="B1" s="2"/>
    </row>
    <row r="2" spans="1:2" x14ac:dyDescent="0.2">
      <c r="A2" s="3"/>
      <c r="B2" s="3"/>
    </row>
    <row r="3" spans="1:2" x14ac:dyDescent="0.2">
      <c r="A3" s="4" t="s">
        <v>1</v>
      </c>
      <c r="B3" s="294" t="s">
        <v>480</v>
      </c>
    </row>
    <row r="4" spans="1:2" x14ac:dyDescent="0.2">
      <c r="A4" s="4" t="s">
        <v>2</v>
      </c>
      <c r="B4" s="294" t="s">
        <v>3</v>
      </c>
    </row>
    <row r="5" spans="1:2" x14ac:dyDescent="0.2">
      <c r="A5" s="4" t="s">
        <v>4</v>
      </c>
      <c r="B5" s="294" t="s">
        <v>5</v>
      </c>
    </row>
    <row r="6" spans="1:2" x14ac:dyDescent="0.2">
      <c r="A6" s="4" t="s">
        <v>6</v>
      </c>
      <c r="B6" s="294" t="s">
        <v>7</v>
      </c>
    </row>
    <row r="7" spans="1:2" x14ac:dyDescent="0.2">
      <c r="A7" s="4" t="s">
        <v>8</v>
      </c>
      <c r="B7" s="294" t="s">
        <v>704</v>
      </c>
    </row>
    <row r="8" spans="1:2" x14ac:dyDescent="0.2">
      <c r="A8" s="4" t="s">
        <v>9</v>
      </c>
      <c r="B8" s="294" t="s">
        <v>10</v>
      </c>
    </row>
    <row r="9" spans="1:2" x14ac:dyDescent="0.2">
      <c r="A9" s="4" t="s">
        <v>11</v>
      </c>
      <c r="B9" s="294" t="s">
        <v>12</v>
      </c>
    </row>
    <row r="10" spans="1:2" x14ac:dyDescent="0.2">
      <c r="A10" s="4" t="s">
        <v>13</v>
      </c>
      <c r="B10" s="294" t="s">
        <v>14</v>
      </c>
    </row>
    <row r="11" spans="1:2" x14ac:dyDescent="0.2">
      <c r="A11" s="4" t="s">
        <v>15</v>
      </c>
      <c r="B11" s="294" t="s">
        <v>16</v>
      </c>
    </row>
    <row r="12" spans="1:2" x14ac:dyDescent="0.2">
      <c r="A12" s="4" t="s">
        <v>17</v>
      </c>
      <c r="B12" s="294" t="s">
        <v>18</v>
      </c>
    </row>
    <row r="13" spans="1:2" x14ac:dyDescent="0.2">
      <c r="A13" s="4" t="s">
        <v>19</v>
      </c>
      <c r="B13" s="294" t="s">
        <v>20</v>
      </c>
    </row>
    <row r="14" spans="1:2" x14ac:dyDescent="0.2">
      <c r="A14" s="4" t="s">
        <v>21</v>
      </c>
      <c r="B14" s="294" t="s">
        <v>22</v>
      </c>
    </row>
    <row r="15" spans="1:2" x14ac:dyDescent="0.2">
      <c r="A15" s="4" t="s">
        <v>23</v>
      </c>
      <c r="B15" s="294" t="s">
        <v>24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workbookViewId="0">
      <selection activeCell="S8" sqref="S8:S65"/>
    </sheetView>
  </sheetViews>
  <sheetFormatPr baseColWidth="10" defaultRowHeight="14.25" x14ac:dyDescent="0.2"/>
  <cols>
    <col min="1" max="1" width="18" customWidth="1"/>
  </cols>
  <sheetData>
    <row r="1" spans="1:19" ht="15" x14ac:dyDescent="0.25">
      <c r="A1" s="142" t="s">
        <v>355</v>
      </c>
      <c r="B1" s="19"/>
      <c r="C1" s="19"/>
      <c r="D1" s="19"/>
      <c r="E1" s="19"/>
      <c r="F1" s="19"/>
      <c r="G1" s="19"/>
      <c r="H1" s="5"/>
      <c r="I1" s="5"/>
      <c r="J1" s="52"/>
    </row>
    <row r="2" spans="1:19" ht="15" x14ac:dyDescent="0.25">
      <c r="A2" s="143" t="s">
        <v>658</v>
      </c>
      <c r="B2" s="19"/>
      <c r="C2" s="19"/>
      <c r="D2" s="19"/>
      <c r="E2" s="19"/>
      <c r="F2" s="19"/>
      <c r="G2" s="19"/>
      <c r="H2" s="5"/>
      <c r="I2" s="5"/>
      <c r="J2" s="52"/>
    </row>
    <row r="4" spans="1:19" x14ac:dyDescent="0.2">
      <c r="A4" s="76"/>
      <c r="B4" s="144" t="s">
        <v>70</v>
      </c>
      <c r="C4" s="145"/>
      <c r="D4" s="146"/>
      <c r="E4" s="147" t="s">
        <v>356</v>
      </c>
      <c r="F4" s="148"/>
      <c r="G4" s="149"/>
      <c r="H4" s="147" t="s">
        <v>357</v>
      </c>
      <c r="I4" s="150"/>
      <c r="J4" s="149"/>
      <c r="K4" s="147" t="s">
        <v>358</v>
      </c>
      <c r="L4" s="151"/>
      <c r="M4" s="149"/>
      <c r="N4" s="147" t="s">
        <v>359</v>
      </c>
      <c r="O4" s="151"/>
      <c r="P4" s="149"/>
      <c r="Q4" s="152" t="s">
        <v>360</v>
      </c>
      <c r="R4" s="151"/>
      <c r="S4" s="149"/>
    </row>
    <row r="5" spans="1:19" x14ac:dyDescent="0.2">
      <c r="A5" s="28" t="s">
        <v>199</v>
      </c>
      <c r="B5" s="153"/>
      <c r="C5" s="154"/>
      <c r="D5" s="155"/>
      <c r="E5" s="156" t="s">
        <v>361</v>
      </c>
      <c r="F5" s="157"/>
      <c r="G5" s="158"/>
      <c r="H5" s="156" t="s">
        <v>362</v>
      </c>
      <c r="I5" s="159"/>
      <c r="J5" s="158"/>
      <c r="K5" s="156" t="s">
        <v>363</v>
      </c>
      <c r="L5" s="160"/>
      <c r="M5" s="158"/>
      <c r="N5" s="156" t="s">
        <v>364</v>
      </c>
      <c r="O5" s="161"/>
      <c r="P5" s="158"/>
      <c r="Q5" s="156"/>
      <c r="R5" s="160"/>
      <c r="S5" s="158"/>
    </row>
    <row r="6" spans="1:19" x14ac:dyDescent="0.2">
      <c r="A6" s="162"/>
      <c r="B6" s="39"/>
      <c r="C6" s="163"/>
      <c r="D6" s="155"/>
      <c r="E6" s="39"/>
      <c r="F6" s="159"/>
      <c r="G6" s="158"/>
      <c r="H6" s="39"/>
      <c r="I6" s="159"/>
      <c r="J6" s="158"/>
      <c r="K6" s="39"/>
      <c r="L6" s="160"/>
      <c r="M6" s="158"/>
      <c r="N6" s="39"/>
      <c r="O6" s="161"/>
      <c r="P6" s="158"/>
      <c r="Q6" s="39"/>
      <c r="R6" s="160"/>
      <c r="S6" s="158"/>
    </row>
    <row r="7" spans="1:19" x14ac:dyDescent="0.2">
      <c r="A7" s="94"/>
      <c r="B7" s="164" t="s">
        <v>73</v>
      </c>
      <c r="C7" s="164" t="s">
        <v>74</v>
      </c>
      <c r="D7" s="164" t="s">
        <v>75</v>
      </c>
      <c r="E7" s="164" t="s">
        <v>73</v>
      </c>
      <c r="F7" s="164" t="s">
        <v>74</v>
      </c>
      <c r="G7" s="164" t="s">
        <v>75</v>
      </c>
      <c r="H7" s="164" t="s">
        <v>73</v>
      </c>
      <c r="I7" s="164" t="s">
        <v>74</v>
      </c>
      <c r="J7" s="164" t="s">
        <v>75</v>
      </c>
      <c r="K7" s="165" t="s">
        <v>73</v>
      </c>
      <c r="L7" s="164" t="s">
        <v>74</v>
      </c>
      <c r="M7" s="164" t="s">
        <v>75</v>
      </c>
      <c r="N7" s="165" t="s">
        <v>73</v>
      </c>
      <c r="O7" s="164" t="s">
        <v>74</v>
      </c>
      <c r="P7" s="164" t="s">
        <v>75</v>
      </c>
      <c r="Q7" s="165" t="s">
        <v>73</v>
      </c>
      <c r="R7" s="164" t="s">
        <v>74</v>
      </c>
      <c r="S7" s="164" t="s">
        <v>75</v>
      </c>
    </row>
    <row r="8" spans="1:19" x14ac:dyDescent="0.2">
      <c r="A8" s="291" t="s">
        <v>200</v>
      </c>
      <c r="B8" s="293">
        <f>+E8+H8+'[1]rechte Seite FRANZÖSISCH'!A9+'[1]rechte Seite FRANZÖSISCH'!D9+'[1]rechte Seite FRANZÖSISCH'!G9</f>
        <v>44784</v>
      </c>
      <c r="C8" s="293">
        <f>+F8+I8+'[1]rechte Seite FRANZÖSISCH'!B9+'[1]rechte Seite FRANZÖSISCH'!E9+'[1]rechte Seite FRANZÖSISCH'!H9</f>
        <v>30818</v>
      </c>
      <c r="D8" s="293">
        <f>+G8+J8+'[1]rechte Seite FRANZÖSISCH'!C9+'[1]rechte Seite FRANZÖSISCH'!F9+'[1]rechte Seite FRANZÖSISCH'!I9</f>
        <v>13966</v>
      </c>
      <c r="E8" s="293">
        <v>39940</v>
      </c>
      <c r="F8" s="293">
        <v>26819</v>
      </c>
      <c r="G8" s="293">
        <v>13121</v>
      </c>
      <c r="H8" s="293">
        <v>4844</v>
      </c>
      <c r="I8" s="293">
        <v>3999</v>
      </c>
      <c r="J8" s="293">
        <v>845</v>
      </c>
      <c r="K8" s="293">
        <v>6283</v>
      </c>
      <c r="L8" s="293">
        <v>4606</v>
      </c>
      <c r="M8" s="293">
        <v>1677</v>
      </c>
      <c r="N8" s="293">
        <v>787</v>
      </c>
      <c r="O8" s="293">
        <v>344</v>
      </c>
      <c r="P8" s="293">
        <v>443</v>
      </c>
      <c r="Q8" s="293">
        <v>555</v>
      </c>
      <c r="R8" s="293">
        <v>7</v>
      </c>
      <c r="S8" s="293">
        <v>548</v>
      </c>
    </row>
    <row r="9" spans="1:19" x14ac:dyDescent="0.2">
      <c r="A9" s="98" t="s">
        <v>201</v>
      </c>
      <c r="B9" s="66">
        <f>+E9+H9+'[1]rechte Seite FRANZÖSISCH'!A10+'[1]rechte Seite FRANZÖSISCH'!D10+'[1]rechte Seite FRANZÖSISCH'!G10</f>
        <v>49402</v>
      </c>
      <c r="C9" s="66">
        <f>+F9+I9+'[1]rechte Seite FRANZÖSISCH'!B10+'[1]rechte Seite FRANZÖSISCH'!E10+'[1]rechte Seite FRANZÖSISCH'!H10</f>
        <v>33760</v>
      </c>
      <c r="D9" s="66">
        <f>+G9+J9+'[1]rechte Seite FRANZÖSISCH'!C10+'[1]rechte Seite FRANZÖSISCH'!F10+'[1]rechte Seite FRANZÖSISCH'!I10</f>
        <v>15642</v>
      </c>
      <c r="E9" s="66">
        <v>36988</v>
      </c>
      <c r="F9" s="66">
        <v>24845</v>
      </c>
      <c r="G9" s="66">
        <v>12143</v>
      </c>
      <c r="H9" s="66">
        <v>4789</v>
      </c>
      <c r="I9" s="66">
        <v>3958</v>
      </c>
      <c r="J9" s="66">
        <v>831</v>
      </c>
      <c r="K9" s="66">
        <v>4875</v>
      </c>
      <c r="L9" s="66">
        <v>3559</v>
      </c>
      <c r="M9" s="66">
        <v>1316</v>
      </c>
      <c r="N9" s="66">
        <v>568</v>
      </c>
      <c r="O9" s="66">
        <v>230</v>
      </c>
      <c r="P9" s="66">
        <v>338</v>
      </c>
      <c r="Q9" s="66">
        <v>343</v>
      </c>
      <c r="R9" s="66">
        <v>0</v>
      </c>
      <c r="S9" s="66">
        <v>343</v>
      </c>
    </row>
    <row r="10" spans="1:19" x14ac:dyDescent="0.2">
      <c r="A10" s="98" t="s">
        <v>484</v>
      </c>
      <c r="B10" s="66">
        <f>+E10+H10+'[1]rechte Seite FRANZÖSISCH'!A11+'[1]rechte Seite FRANZÖSISCH'!D11+'[1]rechte Seite FRANZÖSISCH'!G11</f>
        <v>47110</v>
      </c>
      <c r="C10" s="66">
        <f>+F10+I10+'[1]rechte Seite FRANZÖSISCH'!B11+'[1]rechte Seite FRANZÖSISCH'!E11+'[1]rechte Seite FRANZÖSISCH'!H11</f>
        <v>32299</v>
      </c>
      <c r="D10" s="66">
        <f>+G10+J10+'[1]rechte Seite FRANZÖSISCH'!C11+'[1]rechte Seite FRANZÖSISCH'!F11+'[1]rechte Seite FRANZÖSISCH'!I11</f>
        <v>14811</v>
      </c>
      <c r="E10" s="66">
        <v>36560</v>
      </c>
      <c r="F10" s="66">
        <v>24570</v>
      </c>
      <c r="G10" s="66">
        <v>11990</v>
      </c>
      <c r="H10" s="66">
        <v>4764</v>
      </c>
      <c r="I10" s="66">
        <v>3940</v>
      </c>
      <c r="J10" s="66">
        <v>824</v>
      </c>
      <c r="K10" s="66">
        <v>4595</v>
      </c>
      <c r="L10" s="66">
        <v>3349</v>
      </c>
      <c r="M10" s="66">
        <v>1246</v>
      </c>
      <c r="N10" s="66">
        <v>213</v>
      </c>
      <c r="O10" s="66">
        <v>88</v>
      </c>
      <c r="P10" s="66">
        <v>125</v>
      </c>
      <c r="Q10" s="66">
        <v>0</v>
      </c>
      <c r="R10" s="66">
        <v>0</v>
      </c>
      <c r="S10" s="66">
        <v>0</v>
      </c>
    </row>
    <row r="11" spans="1:19" x14ac:dyDescent="0.2">
      <c r="A11" s="98" t="s">
        <v>485</v>
      </c>
      <c r="B11" s="66">
        <f>+E11+H11+'[1]rechte Seite FRANZÖSISCH'!A12+'[1]rechte Seite FRANZÖSISCH'!D12+'[1]rechte Seite FRANZÖSISCH'!G12</f>
        <v>46096</v>
      </c>
      <c r="C11" s="66">
        <f>+F11+I11+'[1]rechte Seite FRANZÖSISCH'!B12+'[1]rechte Seite FRANZÖSISCH'!E12+'[1]rechte Seite FRANZÖSISCH'!H12</f>
        <v>31923</v>
      </c>
      <c r="D11" s="66">
        <f>+G11+J11+'[1]rechte Seite FRANZÖSISCH'!C12+'[1]rechte Seite FRANZÖSISCH'!F12+'[1]rechte Seite FRANZÖSISCH'!I12</f>
        <v>14173</v>
      </c>
      <c r="E11" s="66">
        <v>36525</v>
      </c>
      <c r="F11" s="66">
        <v>24547</v>
      </c>
      <c r="G11" s="66">
        <v>11978</v>
      </c>
      <c r="H11" s="66">
        <v>4763</v>
      </c>
      <c r="I11" s="66">
        <v>3939</v>
      </c>
      <c r="J11" s="66">
        <v>824</v>
      </c>
      <c r="K11" s="66">
        <v>4590</v>
      </c>
      <c r="L11" s="66">
        <v>3346</v>
      </c>
      <c r="M11" s="66">
        <v>1244</v>
      </c>
      <c r="N11" s="66">
        <v>213</v>
      </c>
      <c r="O11" s="66">
        <v>88</v>
      </c>
      <c r="P11" s="66">
        <v>125</v>
      </c>
      <c r="Q11" s="66">
        <v>0</v>
      </c>
      <c r="R11" s="66">
        <v>0</v>
      </c>
      <c r="S11" s="66">
        <v>0</v>
      </c>
    </row>
    <row r="12" spans="1:19" x14ac:dyDescent="0.2">
      <c r="A12" s="99" t="s">
        <v>202</v>
      </c>
      <c r="B12" s="67">
        <f>+E12+H12+'[1]rechte Seite FRANZÖSISCH'!A13+'[1]rechte Seite FRANZÖSISCH'!D13+'[1]rechte Seite FRANZÖSISCH'!G13</f>
        <v>5085</v>
      </c>
      <c r="C12" s="67">
        <f>+F12+I12+'[1]rechte Seite FRANZÖSISCH'!B13+'[1]rechte Seite FRANZÖSISCH'!E13+'[1]rechte Seite FRANZÖSISCH'!H13</f>
        <v>3622</v>
      </c>
      <c r="D12" s="67">
        <f>+G12+J12+'[1]rechte Seite FRANZÖSISCH'!C13+'[1]rechte Seite FRANZÖSISCH'!F13+'[1]rechte Seite FRANZÖSISCH'!I13</f>
        <v>1463</v>
      </c>
      <c r="E12" s="67">
        <v>228</v>
      </c>
      <c r="F12" s="67">
        <v>140</v>
      </c>
      <c r="G12" s="67">
        <v>88</v>
      </c>
      <c r="H12" s="67">
        <v>54</v>
      </c>
      <c r="I12" s="67">
        <v>48</v>
      </c>
      <c r="J12" s="67">
        <v>6</v>
      </c>
      <c r="K12" s="67">
        <v>79</v>
      </c>
      <c r="L12" s="67">
        <v>63</v>
      </c>
      <c r="M12" s="67">
        <v>16</v>
      </c>
      <c r="N12" s="67">
        <v>1</v>
      </c>
      <c r="O12" s="67">
        <v>0</v>
      </c>
      <c r="P12" s="67">
        <v>1</v>
      </c>
      <c r="Q12" s="67">
        <v>0</v>
      </c>
      <c r="R12" s="67">
        <v>0</v>
      </c>
      <c r="S12" s="67">
        <v>0</v>
      </c>
    </row>
    <row r="13" spans="1:19" x14ac:dyDescent="0.2">
      <c r="A13" s="100" t="s">
        <v>203</v>
      </c>
      <c r="B13" s="67">
        <f>+E13+H13+'[1]rechte Seite FRANZÖSISCH'!A14+'[1]rechte Seite FRANZÖSISCH'!D14+'[1]rechte Seite FRANZÖSISCH'!G14</f>
        <v>572</v>
      </c>
      <c r="C13" s="67">
        <f>+F13+I13+'[1]rechte Seite FRANZÖSISCH'!B14+'[1]rechte Seite FRANZÖSISCH'!E14+'[1]rechte Seite FRANZÖSISCH'!H14</f>
        <v>335</v>
      </c>
      <c r="D13" s="67">
        <f>+G13+J13+'[1]rechte Seite FRANZÖSISCH'!C14+'[1]rechte Seite FRANZÖSISCH'!F14+'[1]rechte Seite FRANZÖSISCH'!I14</f>
        <v>237</v>
      </c>
      <c r="E13" s="67">
        <v>477</v>
      </c>
      <c r="F13" s="67">
        <v>262</v>
      </c>
      <c r="G13" s="67">
        <v>215</v>
      </c>
      <c r="H13" s="67">
        <v>15</v>
      </c>
      <c r="I13" s="67">
        <v>10</v>
      </c>
      <c r="J13" s="67">
        <v>5</v>
      </c>
      <c r="K13" s="67">
        <v>11</v>
      </c>
      <c r="L13" s="67">
        <v>4</v>
      </c>
      <c r="M13" s="67">
        <v>7</v>
      </c>
      <c r="N13" s="67">
        <v>86</v>
      </c>
      <c r="O13" s="67">
        <v>29</v>
      </c>
      <c r="P13" s="67">
        <v>57</v>
      </c>
      <c r="Q13" s="67">
        <v>0</v>
      </c>
      <c r="R13" s="67">
        <v>0</v>
      </c>
      <c r="S13" s="67">
        <v>0</v>
      </c>
    </row>
    <row r="14" spans="1:19" x14ac:dyDescent="0.2">
      <c r="A14" s="99" t="s">
        <v>204</v>
      </c>
      <c r="B14" s="67">
        <f>+E14+H14+'[1]rechte Seite FRANZÖSISCH'!A15+'[1]rechte Seite FRANZÖSISCH'!D15+'[1]rechte Seite FRANZÖSISCH'!G15</f>
        <v>170</v>
      </c>
      <c r="C14" s="67">
        <f>+F14+I14+'[1]rechte Seite FRANZÖSISCH'!B15+'[1]rechte Seite FRANZÖSISCH'!E15+'[1]rechte Seite FRANZÖSISCH'!H15</f>
        <v>69</v>
      </c>
      <c r="D14" s="67">
        <f>+G14+J14+'[1]rechte Seite FRANZÖSISCH'!C15+'[1]rechte Seite FRANZÖSISCH'!F15+'[1]rechte Seite FRANZÖSISCH'!I15</f>
        <v>101</v>
      </c>
      <c r="E14" s="67">
        <v>58</v>
      </c>
      <c r="F14" s="67">
        <v>22</v>
      </c>
      <c r="G14" s="67">
        <v>36</v>
      </c>
      <c r="H14" s="67">
        <v>15</v>
      </c>
      <c r="I14" s="67">
        <v>14</v>
      </c>
      <c r="J14" s="67">
        <v>1</v>
      </c>
      <c r="K14" s="67">
        <v>11</v>
      </c>
      <c r="L14" s="67">
        <v>6</v>
      </c>
      <c r="M14" s="67">
        <v>5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</row>
    <row r="15" spans="1:19" x14ac:dyDescent="0.2">
      <c r="A15" s="99" t="s">
        <v>205</v>
      </c>
      <c r="B15" s="67">
        <f>+E15+H15+'[1]rechte Seite FRANZÖSISCH'!A16+'[1]rechte Seite FRANZÖSISCH'!D16+'[1]rechte Seite FRANZÖSISCH'!G16</f>
        <v>9773</v>
      </c>
      <c r="C15" s="67">
        <f>+F15+I15+'[1]rechte Seite FRANZÖSISCH'!B16+'[1]rechte Seite FRANZÖSISCH'!E16+'[1]rechte Seite FRANZÖSISCH'!H16</f>
        <v>7106</v>
      </c>
      <c r="D15" s="67">
        <f>+G15+J15+'[1]rechte Seite FRANZÖSISCH'!C16+'[1]rechte Seite FRANZÖSISCH'!F16+'[1]rechte Seite FRANZÖSISCH'!I16</f>
        <v>2667</v>
      </c>
      <c r="E15" s="67">
        <v>7403</v>
      </c>
      <c r="F15" s="67">
        <v>5047</v>
      </c>
      <c r="G15" s="67">
        <v>2356</v>
      </c>
      <c r="H15" s="67">
        <v>2359</v>
      </c>
      <c r="I15" s="67">
        <v>2053</v>
      </c>
      <c r="J15" s="67">
        <v>306</v>
      </c>
      <c r="K15" s="67">
        <v>1568</v>
      </c>
      <c r="L15" s="67">
        <v>1167</v>
      </c>
      <c r="M15" s="67">
        <v>401</v>
      </c>
      <c r="N15" s="67">
        <v>4</v>
      </c>
      <c r="O15" s="67">
        <v>0</v>
      </c>
      <c r="P15" s="67">
        <v>4</v>
      </c>
      <c r="Q15" s="67">
        <v>0</v>
      </c>
      <c r="R15" s="67">
        <v>0</v>
      </c>
      <c r="S15" s="67">
        <v>0</v>
      </c>
    </row>
    <row r="16" spans="1:19" x14ac:dyDescent="0.2">
      <c r="A16" s="99" t="s">
        <v>206</v>
      </c>
      <c r="B16" s="67">
        <f>+E16+H16+'[1]rechte Seite FRANZÖSISCH'!A17+'[1]rechte Seite FRANZÖSISCH'!D17+'[1]rechte Seite FRANZÖSISCH'!G17</f>
        <v>1712</v>
      </c>
      <c r="C16" s="67">
        <f>+F16+I16+'[1]rechte Seite FRANZÖSISCH'!B17+'[1]rechte Seite FRANZÖSISCH'!E17+'[1]rechte Seite FRANZÖSISCH'!H17</f>
        <v>1234</v>
      </c>
      <c r="D16" s="67">
        <f>+G16+J16+'[1]rechte Seite FRANZÖSISCH'!C17+'[1]rechte Seite FRANZÖSISCH'!F17+'[1]rechte Seite FRANZÖSISCH'!I17</f>
        <v>478</v>
      </c>
      <c r="E16" s="67">
        <v>128</v>
      </c>
      <c r="F16" s="67">
        <v>60</v>
      </c>
      <c r="G16" s="67">
        <v>68</v>
      </c>
      <c r="H16" s="67">
        <v>12</v>
      </c>
      <c r="I16" s="67">
        <v>7</v>
      </c>
      <c r="J16" s="67">
        <v>5</v>
      </c>
      <c r="K16" s="67">
        <v>4</v>
      </c>
      <c r="L16" s="67">
        <v>1</v>
      </c>
      <c r="M16" s="67">
        <v>3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</row>
    <row r="17" spans="1:19" x14ac:dyDescent="0.2">
      <c r="A17" s="99" t="s">
        <v>207</v>
      </c>
      <c r="B17" s="67">
        <f>+E17+H17+'[1]rechte Seite FRANZÖSISCH'!A18+'[1]rechte Seite FRANZÖSISCH'!D18+'[1]rechte Seite FRANZÖSISCH'!G18</f>
        <v>2370</v>
      </c>
      <c r="C17" s="67">
        <f>+F17+I17+'[1]rechte Seite FRANZÖSISCH'!B18+'[1]rechte Seite FRANZÖSISCH'!E18+'[1]rechte Seite FRANZÖSISCH'!H18</f>
        <v>1463</v>
      </c>
      <c r="D17" s="67">
        <f>+G17+J17+'[1]rechte Seite FRANZÖSISCH'!C18+'[1]rechte Seite FRANZÖSISCH'!F18+'[1]rechte Seite FRANZÖSISCH'!I18</f>
        <v>907</v>
      </c>
      <c r="E17" s="67">
        <v>2131</v>
      </c>
      <c r="F17" s="67">
        <v>1282</v>
      </c>
      <c r="G17" s="67">
        <v>849</v>
      </c>
      <c r="H17" s="67">
        <v>235</v>
      </c>
      <c r="I17" s="67">
        <v>180</v>
      </c>
      <c r="J17" s="67">
        <v>55</v>
      </c>
      <c r="K17" s="67">
        <v>459</v>
      </c>
      <c r="L17" s="67">
        <v>341</v>
      </c>
      <c r="M17" s="67">
        <v>118</v>
      </c>
      <c r="N17" s="67">
        <v>6</v>
      </c>
      <c r="O17" s="67">
        <v>3</v>
      </c>
      <c r="P17" s="67">
        <v>3</v>
      </c>
      <c r="Q17" s="67">
        <v>0</v>
      </c>
      <c r="R17" s="67">
        <v>0</v>
      </c>
      <c r="S17" s="67">
        <v>0</v>
      </c>
    </row>
    <row r="18" spans="1:19" x14ac:dyDescent="0.2">
      <c r="A18" s="99" t="s">
        <v>208</v>
      </c>
      <c r="B18" s="67">
        <f>+E18+H18+'[1]rechte Seite FRANZÖSISCH'!A19+'[1]rechte Seite FRANZÖSISCH'!D19+'[1]rechte Seite FRANZÖSISCH'!G19</f>
        <v>740</v>
      </c>
      <c r="C18" s="67">
        <f>+F18+I18+'[1]rechte Seite FRANZÖSISCH'!B19+'[1]rechte Seite FRANZÖSISCH'!E19+'[1]rechte Seite FRANZÖSISCH'!H19</f>
        <v>537</v>
      </c>
      <c r="D18" s="67">
        <f>+G18+J18+'[1]rechte Seite FRANZÖSISCH'!C19+'[1]rechte Seite FRANZÖSISCH'!F19+'[1]rechte Seite FRANZÖSISCH'!I19</f>
        <v>203</v>
      </c>
      <c r="E18" s="67">
        <v>258</v>
      </c>
      <c r="F18" s="67">
        <v>181</v>
      </c>
      <c r="G18" s="67">
        <v>77</v>
      </c>
      <c r="H18" s="67">
        <v>17</v>
      </c>
      <c r="I18" s="67">
        <v>12</v>
      </c>
      <c r="J18" s="67">
        <v>5</v>
      </c>
      <c r="K18" s="67">
        <v>42</v>
      </c>
      <c r="L18" s="67">
        <v>32</v>
      </c>
      <c r="M18" s="67">
        <v>10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</row>
    <row r="19" spans="1:19" x14ac:dyDescent="0.2">
      <c r="A19" s="99" t="s">
        <v>209</v>
      </c>
      <c r="B19" s="67">
        <f>+E19+H19+'[1]rechte Seite FRANZÖSISCH'!A20+'[1]rechte Seite FRANZÖSISCH'!D20+'[1]rechte Seite FRANZÖSISCH'!G20</f>
        <v>1825</v>
      </c>
      <c r="C19" s="67">
        <f>+F19+I19+'[1]rechte Seite FRANZÖSISCH'!B20+'[1]rechte Seite FRANZÖSISCH'!E20+'[1]rechte Seite FRANZÖSISCH'!H20</f>
        <v>1314</v>
      </c>
      <c r="D19" s="67">
        <f>+G19+J19+'[1]rechte Seite FRANZÖSISCH'!C20+'[1]rechte Seite FRANZÖSISCH'!F20+'[1]rechte Seite FRANZÖSISCH'!I20</f>
        <v>511</v>
      </c>
      <c r="E19" s="67">
        <v>964</v>
      </c>
      <c r="F19" s="67">
        <v>637</v>
      </c>
      <c r="G19" s="67">
        <v>327</v>
      </c>
      <c r="H19" s="67">
        <v>819</v>
      </c>
      <c r="I19" s="67">
        <v>645</v>
      </c>
      <c r="J19" s="67">
        <v>174</v>
      </c>
      <c r="K19" s="67">
        <v>112</v>
      </c>
      <c r="L19" s="67">
        <v>85</v>
      </c>
      <c r="M19" s="67">
        <v>27</v>
      </c>
      <c r="N19" s="67">
        <v>2</v>
      </c>
      <c r="O19" s="67">
        <v>0</v>
      </c>
      <c r="P19" s="67">
        <v>2</v>
      </c>
      <c r="Q19" s="67">
        <v>0</v>
      </c>
      <c r="R19" s="67">
        <v>0</v>
      </c>
      <c r="S19" s="67">
        <v>0</v>
      </c>
    </row>
    <row r="20" spans="1:19" x14ac:dyDescent="0.2">
      <c r="A20" s="99" t="s">
        <v>210</v>
      </c>
      <c r="B20" s="67">
        <f>+E20+H20+'[1]rechte Seite FRANZÖSISCH'!A21+'[1]rechte Seite FRANZÖSISCH'!D21+'[1]rechte Seite FRANZÖSISCH'!G21</f>
        <v>250</v>
      </c>
      <c r="C20" s="67">
        <f>+F20+I20+'[1]rechte Seite FRANZÖSISCH'!B21+'[1]rechte Seite FRANZÖSISCH'!E21+'[1]rechte Seite FRANZÖSISCH'!H21</f>
        <v>180</v>
      </c>
      <c r="D20" s="67">
        <f>+G20+J20+'[1]rechte Seite FRANZÖSISCH'!C21+'[1]rechte Seite FRANZÖSISCH'!F21+'[1]rechte Seite FRANZÖSISCH'!I21</f>
        <v>70</v>
      </c>
      <c r="E20" s="67">
        <v>87</v>
      </c>
      <c r="F20" s="67">
        <v>56</v>
      </c>
      <c r="G20" s="67">
        <v>31</v>
      </c>
      <c r="H20" s="67">
        <v>49</v>
      </c>
      <c r="I20" s="67">
        <v>39</v>
      </c>
      <c r="J20" s="67">
        <v>10</v>
      </c>
      <c r="K20" s="67">
        <v>5</v>
      </c>
      <c r="L20" s="67">
        <v>1</v>
      </c>
      <c r="M20" s="67">
        <v>4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</row>
    <row r="21" spans="1:19" x14ac:dyDescent="0.2">
      <c r="A21" s="99" t="s">
        <v>211</v>
      </c>
      <c r="B21" s="67">
        <f>+E21+H21+'[1]rechte Seite FRANZÖSISCH'!A22+'[1]rechte Seite FRANZÖSISCH'!D22+'[1]rechte Seite FRANZÖSISCH'!G22</f>
        <v>4089</v>
      </c>
      <c r="C21" s="67">
        <f>+F21+I21+'[1]rechte Seite FRANZÖSISCH'!B22+'[1]rechte Seite FRANZÖSISCH'!E22+'[1]rechte Seite FRANZÖSISCH'!H22</f>
        <v>3191</v>
      </c>
      <c r="D21" s="67">
        <f>+G21+J21+'[1]rechte Seite FRANZÖSISCH'!C22+'[1]rechte Seite FRANZÖSISCH'!F22+'[1]rechte Seite FRANZÖSISCH'!I22</f>
        <v>898</v>
      </c>
      <c r="E21" s="67">
        <v>3801</v>
      </c>
      <c r="F21" s="67">
        <v>2978</v>
      </c>
      <c r="G21" s="67">
        <v>823</v>
      </c>
      <c r="H21" s="67">
        <v>283</v>
      </c>
      <c r="I21" s="67">
        <v>212</v>
      </c>
      <c r="J21" s="67">
        <v>71</v>
      </c>
      <c r="K21" s="67">
        <v>776</v>
      </c>
      <c r="L21" s="67">
        <v>630</v>
      </c>
      <c r="M21" s="67">
        <v>146</v>
      </c>
      <c r="N21" s="67">
        <v>11</v>
      </c>
      <c r="O21" s="67">
        <v>8</v>
      </c>
      <c r="P21" s="67">
        <v>3</v>
      </c>
      <c r="Q21" s="67">
        <v>0</v>
      </c>
      <c r="R21" s="67">
        <v>0</v>
      </c>
      <c r="S21" s="67">
        <v>0</v>
      </c>
    </row>
    <row r="22" spans="1:19" x14ac:dyDescent="0.2">
      <c r="A22" s="99" t="s">
        <v>212</v>
      </c>
      <c r="B22" s="67">
        <f>+E22+H22+'[1]rechte Seite FRANZÖSISCH'!A23+'[1]rechte Seite FRANZÖSISCH'!D23+'[1]rechte Seite FRANZÖSISCH'!G23</f>
        <v>807</v>
      </c>
      <c r="C22" s="67">
        <f>+F22+I22+'[1]rechte Seite FRANZÖSISCH'!B23+'[1]rechte Seite FRANZÖSISCH'!E23+'[1]rechte Seite FRANZÖSISCH'!H23</f>
        <v>652</v>
      </c>
      <c r="D22" s="67">
        <f>+G22+J22+'[1]rechte Seite FRANZÖSISCH'!C23+'[1]rechte Seite FRANZÖSISCH'!F23+'[1]rechte Seite FRANZÖSISCH'!I23</f>
        <v>155</v>
      </c>
      <c r="E22" s="67">
        <v>14</v>
      </c>
      <c r="F22" s="67">
        <v>8</v>
      </c>
      <c r="G22" s="67">
        <v>6</v>
      </c>
      <c r="H22" s="67">
        <v>6</v>
      </c>
      <c r="I22" s="67">
        <v>6</v>
      </c>
      <c r="J22" s="67">
        <v>0</v>
      </c>
      <c r="K22" s="67">
        <v>4</v>
      </c>
      <c r="L22" s="67">
        <v>4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</row>
    <row r="23" spans="1:19" x14ac:dyDescent="0.2">
      <c r="A23" s="100" t="s">
        <v>213</v>
      </c>
      <c r="B23" s="67">
        <f>+E23+H23+'[1]rechte Seite FRANZÖSISCH'!A24+'[1]rechte Seite FRANZÖSISCH'!D24+'[1]rechte Seite FRANZÖSISCH'!G24</f>
        <v>70</v>
      </c>
      <c r="C23" s="67">
        <f>+F23+I23+'[1]rechte Seite FRANZÖSISCH'!B24+'[1]rechte Seite FRANZÖSISCH'!E24+'[1]rechte Seite FRANZÖSISCH'!H24</f>
        <v>68</v>
      </c>
      <c r="D23" s="67">
        <f>+G23+J23+'[1]rechte Seite FRANZÖSISCH'!C24+'[1]rechte Seite FRANZÖSISCH'!F24+'[1]rechte Seite FRANZÖSISCH'!I24</f>
        <v>2</v>
      </c>
      <c r="E23" s="67">
        <v>4</v>
      </c>
      <c r="F23" s="67">
        <v>2</v>
      </c>
      <c r="G23" s="67">
        <v>2</v>
      </c>
      <c r="H23" s="67">
        <v>62</v>
      </c>
      <c r="I23" s="67">
        <v>62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</row>
    <row r="24" spans="1:19" x14ac:dyDescent="0.2">
      <c r="A24" s="99" t="s">
        <v>214</v>
      </c>
      <c r="B24" s="67">
        <f>+E24+H24+'[1]rechte Seite FRANZÖSISCH'!A25+'[1]rechte Seite FRANZÖSISCH'!D25+'[1]rechte Seite FRANZÖSISCH'!G25</f>
        <v>435</v>
      </c>
      <c r="C24" s="67">
        <f>+F24+I24+'[1]rechte Seite FRANZÖSISCH'!B25+'[1]rechte Seite FRANZÖSISCH'!E25+'[1]rechte Seite FRANZÖSISCH'!H25</f>
        <v>308</v>
      </c>
      <c r="D24" s="67">
        <f>+G24+J24+'[1]rechte Seite FRANZÖSISCH'!C25+'[1]rechte Seite FRANZÖSISCH'!F25+'[1]rechte Seite FRANZÖSISCH'!I25</f>
        <v>127</v>
      </c>
      <c r="E24" s="67">
        <v>321</v>
      </c>
      <c r="F24" s="67">
        <v>202</v>
      </c>
      <c r="G24" s="67">
        <v>119</v>
      </c>
      <c r="H24" s="67">
        <v>114</v>
      </c>
      <c r="I24" s="67">
        <v>106</v>
      </c>
      <c r="J24" s="67">
        <v>8</v>
      </c>
      <c r="K24" s="67">
        <v>119</v>
      </c>
      <c r="L24" s="67">
        <v>88</v>
      </c>
      <c r="M24" s="67">
        <v>31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</row>
    <row r="25" spans="1:19" x14ac:dyDescent="0.2">
      <c r="A25" s="99" t="s">
        <v>215</v>
      </c>
      <c r="B25" s="67">
        <f>+E25+H25+'[1]rechte Seite FRANZÖSISCH'!A26+'[1]rechte Seite FRANZÖSISCH'!D26+'[1]rechte Seite FRANZÖSISCH'!G26</f>
        <v>1342</v>
      </c>
      <c r="C25" s="67">
        <f>+F25+I25+'[1]rechte Seite FRANZÖSISCH'!B26+'[1]rechte Seite FRANZÖSISCH'!E26+'[1]rechte Seite FRANZÖSISCH'!H26</f>
        <v>931</v>
      </c>
      <c r="D25" s="67">
        <f>+G25+J25+'[1]rechte Seite FRANZÖSISCH'!C26+'[1]rechte Seite FRANZÖSISCH'!F26+'[1]rechte Seite FRANZÖSISCH'!I26</f>
        <v>411</v>
      </c>
      <c r="E25" s="67">
        <v>1009</v>
      </c>
      <c r="F25" s="67">
        <v>657</v>
      </c>
      <c r="G25" s="67">
        <v>352</v>
      </c>
      <c r="H25" s="67">
        <v>214</v>
      </c>
      <c r="I25" s="67">
        <v>186</v>
      </c>
      <c r="J25" s="67">
        <v>28</v>
      </c>
      <c r="K25" s="67">
        <v>202</v>
      </c>
      <c r="L25" s="67">
        <v>144</v>
      </c>
      <c r="M25" s="67">
        <v>58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</row>
    <row r="26" spans="1:19" x14ac:dyDescent="0.2">
      <c r="A26" s="100" t="s">
        <v>216</v>
      </c>
      <c r="B26" s="67">
        <f>+E26+H26+'[1]rechte Seite FRANZÖSISCH'!A27+'[1]rechte Seite FRANZÖSISCH'!D27+'[1]rechte Seite FRANZÖSISCH'!G27</f>
        <v>3525</v>
      </c>
      <c r="C26" s="67">
        <f>+F26+I26+'[1]rechte Seite FRANZÖSISCH'!B27+'[1]rechte Seite FRANZÖSISCH'!E27+'[1]rechte Seite FRANZÖSISCH'!H27</f>
        <v>2499</v>
      </c>
      <c r="D26" s="67">
        <f>+G26+J26+'[1]rechte Seite FRANZÖSISCH'!C27+'[1]rechte Seite FRANZÖSISCH'!F27+'[1]rechte Seite FRANZÖSISCH'!I27</f>
        <v>1026</v>
      </c>
      <c r="E26" s="67">
        <v>3132</v>
      </c>
      <c r="F26" s="67">
        <v>2240</v>
      </c>
      <c r="G26" s="67">
        <v>892</v>
      </c>
      <c r="H26" s="67">
        <v>191</v>
      </c>
      <c r="I26" s="67">
        <v>115</v>
      </c>
      <c r="J26" s="67">
        <v>76</v>
      </c>
      <c r="K26" s="67">
        <v>106</v>
      </c>
      <c r="L26" s="67">
        <v>77</v>
      </c>
      <c r="M26" s="67">
        <v>29</v>
      </c>
      <c r="N26" s="67">
        <v>24</v>
      </c>
      <c r="O26" s="67">
        <v>18</v>
      </c>
      <c r="P26" s="67">
        <v>6</v>
      </c>
      <c r="Q26" s="67">
        <v>0</v>
      </c>
      <c r="R26" s="67">
        <v>0</v>
      </c>
      <c r="S26" s="67">
        <v>0</v>
      </c>
    </row>
    <row r="27" spans="1:19" x14ac:dyDescent="0.2">
      <c r="A27" s="99" t="s">
        <v>217</v>
      </c>
      <c r="B27" s="67">
        <f>+E27+H27+'[1]rechte Seite FRANZÖSISCH'!A28+'[1]rechte Seite FRANZÖSISCH'!D28+'[1]rechte Seite FRANZÖSISCH'!G28</f>
        <v>6368</v>
      </c>
      <c r="C27" s="67">
        <f>+F27+I27+'[1]rechte Seite FRANZÖSISCH'!B28+'[1]rechte Seite FRANZÖSISCH'!E28+'[1]rechte Seite FRANZÖSISCH'!H28</f>
        <v>4710</v>
      </c>
      <c r="D27" s="67">
        <f>+G27+J27+'[1]rechte Seite FRANZÖSISCH'!C28+'[1]rechte Seite FRANZÖSISCH'!F28+'[1]rechte Seite FRANZÖSISCH'!I28</f>
        <v>1658</v>
      </c>
      <c r="E27" s="67">
        <v>6214</v>
      </c>
      <c r="F27" s="67">
        <v>4598</v>
      </c>
      <c r="G27" s="67">
        <v>1616</v>
      </c>
      <c r="H27" s="67">
        <v>24</v>
      </c>
      <c r="I27" s="67">
        <v>17</v>
      </c>
      <c r="J27" s="67">
        <v>7</v>
      </c>
      <c r="K27" s="67">
        <v>447</v>
      </c>
      <c r="L27" s="67">
        <v>266</v>
      </c>
      <c r="M27" s="67">
        <v>181</v>
      </c>
      <c r="N27" s="67">
        <v>1</v>
      </c>
      <c r="O27" s="67">
        <v>1</v>
      </c>
      <c r="P27" s="67">
        <v>0</v>
      </c>
      <c r="Q27" s="67">
        <v>0</v>
      </c>
      <c r="R27" s="67">
        <v>0</v>
      </c>
      <c r="S27" s="67">
        <v>0</v>
      </c>
    </row>
    <row r="28" spans="1:19" x14ac:dyDescent="0.2">
      <c r="A28" s="100" t="s">
        <v>218</v>
      </c>
      <c r="B28" s="67">
        <f>+E28+H28+'[1]rechte Seite FRANZÖSISCH'!A29+'[1]rechte Seite FRANZÖSISCH'!D29+'[1]rechte Seite FRANZÖSISCH'!G29</f>
        <v>1951</v>
      </c>
      <c r="C28" s="67">
        <f>+F28+I28+'[1]rechte Seite FRANZÖSISCH'!B29+'[1]rechte Seite FRANZÖSISCH'!E29+'[1]rechte Seite FRANZÖSISCH'!H29</f>
        <v>744</v>
      </c>
      <c r="D28" s="67">
        <f>+G28+J28+'[1]rechte Seite FRANZÖSISCH'!C29+'[1]rechte Seite FRANZÖSISCH'!F29+'[1]rechte Seite FRANZÖSISCH'!I29</f>
        <v>1207</v>
      </c>
      <c r="E28" s="67">
        <v>1467</v>
      </c>
      <c r="F28" s="67">
        <v>453</v>
      </c>
      <c r="G28" s="67">
        <v>1014</v>
      </c>
      <c r="H28" s="67">
        <v>36</v>
      </c>
      <c r="I28" s="67">
        <v>24</v>
      </c>
      <c r="J28" s="67">
        <v>12</v>
      </c>
      <c r="K28" s="67">
        <v>29</v>
      </c>
      <c r="L28" s="67">
        <v>26</v>
      </c>
      <c r="M28" s="67">
        <v>3</v>
      </c>
      <c r="N28" s="67">
        <v>34</v>
      </c>
      <c r="O28" s="67">
        <v>2</v>
      </c>
      <c r="P28" s="67">
        <v>32</v>
      </c>
      <c r="Q28" s="67">
        <v>0</v>
      </c>
      <c r="R28" s="67">
        <v>0</v>
      </c>
      <c r="S28" s="67">
        <v>0</v>
      </c>
    </row>
    <row r="29" spans="1:19" x14ac:dyDescent="0.2">
      <c r="A29" s="99" t="s">
        <v>219</v>
      </c>
      <c r="B29" s="67">
        <f>+E29+H29+'[1]rechte Seite FRANZÖSISCH'!A30+'[1]rechte Seite FRANZÖSISCH'!D30+'[1]rechte Seite FRANZÖSISCH'!G30</f>
        <v>331</v>
      </c>
      <c r="C29" s="67">
        <f>+F29+I29+'[1]rechte Seite FRANZÖSISCH'!B30+'[1]rechte Seite FRANZÖSISCH'!E30+'[1]rechte Seite FRANZÖSISCH'!H30</f>
        <v>173</v>
      </c>
      <c r="D29" s="67">
        <f>+G29+J29+'[1]rechte Seite FRANZÖSISCH'!C30+'[1]rechte Seite FRANZÖSISCH'!F30+'[1]rechte Seite FRANZÖSISCH'!I30</f>
        <v>158</v>
      </c>
      <c r="E29" s="67">
        <v>230</v>
      </c>
      <c r="F29" s="67">
        <v>111</v>
      </c>
      <c r="G29" s="67">
        <v>119</v>
      </c>
      <c r="H29" s="67">
        <v>38</v>
      </c>
      <c r="I29" s="67">
        <v>34</v>
      </c>
      <c r="J29" s="67">
        <v>4</v>
      </c>
      <c r="K29" s="67">
        <v>21</v>
      </c>
      <c r="L29" s="67">
        <v>13</v>
      </c>
      <c r="M29" s="67">
        <v>8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</row>
    <row r="30" spans="1:19" x14ac:dyDescent="0.2">
      <c r="A30" s="99" t="s">
        <v>220</v>
      </c>
      <c r="B30" s="67">
        <f>+E30+H30+'[1]rechte Seite FRANZÖSISCH'!A31+'[1]rechte Seite FRANZÖSISCH'!D31+'[1]rechte Seite FRANZÖSISCH'!G31</f>
        <v>2209</v>
      </c>
      <c r="C30" s="67">
        <f>+F30+I30+'[1]rechte Seite FRANZÖSISCH'!B31+'[1]rechte Seite FRANZÖSISCH'!E31+'[1]rechte Seite FRANZÖSISCH'!H31</f>
        <v>1579</v>
      </c>
      <c r="D30" s="67">
        <f>+G30+J30+'[1]rechte Seite FRANZÖSISCH'!C31+'[1]rechte Seite FRANZÖSISCH'!F31+'[1]rechte Seite FRANZÖSISCH'!I31</f>
        <v>630</v>
      </c>
      <c r="E30" s="67">
        <v>2109</v>
      </c>
      <c r="F30" s="67">
        <v>1502</v>
      </c>
      <c r="G30" s="67">
        <v>607</v>
      </c>
      <c r="H30" s="67">
        <v>79</v>
      </c>
      <c r="I30" s="67">
        <v>64</v>
      </c>
      <c r="J30" s="67">
        <v>15</v>
      </c>
      <c r="K30" s="67">
        <v>91</v>
      </c>
      <c r="L30" s="67">
        <v>59</v>
      </c>
      <c r="M30" s="67">
        <v>32</v>
      </c>
      <c r="N30" s="67">
        <v>3</v>
      </c>
      <c r="O30" s="67">
        <v>1</v>
      </c>
      <c r="P30" s="67">
        <v>2</v>
      </c>
      <c r="Q30" s="67">
        <v>0</v>
      </c>
      <c r="R30" s="67">
        <v>0</v>
      </c>
      <c r="S30" s="67">
        <v>0</v>
      </c>
    </row>
    <row r="31" spans="1:19" x14ac:dyDescent="0.2">
      <c r="A31" s="100" t="s">
        <v>221</v>
      </c>
      <c r="B31" s="67">
        <f>+E31+H31+'[1]rechte Seite FRANZÖSISCH'!A32+'[1]rechte Seite FRANZÖSISCH'!D32+'[1]rechte Seite FRANZÖSISCH'!G32</f>
        <v>2719</v>
      </c>
      <c r="C31" s="67">
        <f>+F31+I31+'[1]rechte Seite FRANZÖSISCH'!B32+'[1]rechte Seite FRANZÖSISCH'!E32+'[1]rechte Seite FRANZÖSISCH'!H32</f>
        <v>1715</v>
      </c>
      <c r="D31" s="67">
        <f>+G31+J31+'[1]rechte Seite FRANZÖSISCH'!C32+'[1]rechte Seite FRANZÖSISCH'!F32+'[1]rechte Seite FRANZÖSISCH'!I32</f>
        <v>1004</v>
      </c>
      <c r="E31" s="67">
        <v>2610</v>
      </c>
      <c r="F31" s="67">
        <v>1644</v>
      </c>
      <c r="G31" s="67">
        <v>966</v>
      </c>
      <c r="H31" s="67">
        <v>15</v>
      </c>
      <c r="I31" s="67">
        <v>11</v>
      </c>
      <c r="J31" s="67">
        <v>4</v>
      </c>
      <c r="K31" s="67">
        <v>150</v>
      </c>
      <c r="L31" s="67">
        <v>63</v>
      </c>
      <c r="M31" s="67">
        <v>87</v>
      </c>
      <c r="N31" s="67">
        <v>3</v>
      </c>
      <c r="O31" s="67">
        <v>1</v>
      </c>
      <c r="P31" s="67">
        <v>2</v>
      </c>
      <c r="Q31" s="67">
        <v>0</v>
      </c>
      <c r="R31" s="67">
        <v>0</v>
      </c>
      <c r="S31" s="67">
        <v>0</v>
      </c>
    </row>
    <row r="32" spans="1:19" x14ac:dyDescent="0.2">
      <c r="A32" s="100" t="s">
        <v>222</v>
      </c>
      <c r="B32" s="67">
        <f>+E32+H32+'[1]rechte Seite FRANZÖSISCH'!A33+'[1]rechte Seite FRANZÖSISCH'!D33+'[1]rechte Seite FRANZÖSISCH'!G33</f>
        <v>162</v>
      </c>
      <c r="C32" s="67">
        <f>+F32+I32+'[1]rechte Seite FRANZÖSISCH'!B33+'[1]rechte Seite FRANZÖSISCH'!E33+'[1]rechte Seite FRANZÖSISCH'!H33</f>
        <v>68</v>
      </c>
      <c r="D32" s="67">
        <f>+G32+J32+'[1]rechte Seite FRANZÖSISCH'!C33+'[1]rechte Seite FRANZÖSISCH'!F33+'[1]rechte Seite FRANZÖSISCH'!I33</f>
        <v>94</v>
      </c>
      <c r="E32" s="67">
        <v>6</v>
      </c>
      <c r="F32" s="67">
        <v>3</v>
      </c>
      <c r="G32" s="67">
        <v>3</v>
      </c>
      <c r="H32" s="67">
        <v>3</v>
      </c>
      <c r="I32" s="67">
        <v>1</v>
      </c>
      <c r="J32" s="67">
        <v>2</v>
      </c>
      <c r="K32" s="67">
        <v>1</v>
      </c>
      <c r="L32" s="67">
        <v>1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</row>
    <row r="33" spans="1:19" x14ac:dyDescent="0.2">
      <c r="A33" s="100" t="s">
        <v>223</v>
      </c>
      <c r="B33" s="67">
        <f>+E33+H33+'[1]rechte Seite FRANZÖSISCH'!A34+'[1]rechte Seite FRANZÖSISCH'!D34+'[1]rechte Seite FRANZÖSISCH'!G34</f>
        <v>2192</v>
      </c>
      <c r="C33" s="67">
        <f>+F33+I33+'[1]rechte Seite FRANZÖSISCH'!B34+'[1]rechte Seite FRANZÖSISCH'!E34+'[1]rechte Seite FRANZÖSISCH'!H34</f>
        <v>1373</v>
      </c>
      <c r="D33" s="67">
        <f>+G33+J33+'[1]rechte Seite FRANZÖSISCH'!C34+'[1]rechte Seite FRANZÖSISCH'!F34+'[1]rechte Seite FRANZÖSISCH'!I34</f>
        <v>819</v>
      </c>
      <c r="E33" s="67">
        <v>2140</v>
      </c>
      <c r="F33" s="67">
        <v>1336</v>
      </c>
      <c r="G33" s="67">
        <v>804</v>
      </c>
      <c r="H33" s="67">
        <v>51</v>
      </c>
      <c r="I33" s="67">
        <v>36</v>
      </c>
      <c r="J33" s="67">
        <v>15</v>
      </c>
      <c r="K33" s="67">
        <v>114</v>
      </c>
      <c r="L33" s="67">
        <v>73</v>
      </c>
      <c r="M33" s="67">
        <v>41</v>
      </c>
      <c r="N33" s="67">
        <v>28</v>
      </c>
      <c r="O33" s="67">
        <v>21</v>
      </c>
      <c r="P33" s="67">
        <v>7</v>
      </c>
      <c r="Q33" s="67">
        <v>0</v>
      </c>
      <c r="R33" s="67">
        <v>0</v>
      </c>
      <c r="S33" s="67">
        <v>0</v>
      </c>
    </row>
    <row r="34" spans="1:19" x14ac:dyDescent="0.2">
      <c r="A34" s="100" t="s">
        <v>224</v>
      </c>
      <c r="B34" s="67">
        <f>+E34+H34+'[1]rechte Seite FRANZÖSISCH'!A35+'[1]rechte Seite FRANZÖSISCH'!D35+'[1]rechte Seite FRANZÖSISCH'!G35</f>
        <v>944</v>
      </c>
      <c r="C34" s="67">
        <f>+F34+I34+'[1]rechte Seite FRANZÖSISCH'!B35+'[1]rechte Seite FRANZÖSISCH'!E35+'[1]rechte Seite FRANZÖSISCH'!H35</f>
        <v>610</v>
      </c>
      <c r="D34" s="67">
        <f>+G34+J34+'[1]rechte Seite FRANZÖSISCH'!C35+'[1]rechte Seite FRANZÖSISCH'!F35+'[1]rechte Seite FRANZÖSISCH'!I35</f>
        <v>334</v>
      </c>
      <c r="E34" s="67">
        <v>763</v>
      </c>
      <c r="F34" s="67">
        <v>485</v>
      </c>
      <c r="G34" s="67">
        <v>278</v>
      </c>
      <c r="H34" s="67">
        <v>39</v>
      </c>
      <c r="I34" s="67">
        <v>31</v>
      </c>
      <c r="J34" s="67">
        <v>8</v>
      </c>
      <c r="K34" s="67">
        <v>93</v>
      </c>
      <c r="L34" s="67">
        <v>79</v>
      </c>
      <c r="M34" s="67">
        <v>14</v>
      </c>
      <c r="N34" s="67">
        <v>6</v>
      </c>
      <c r="O34" s="67">
        <v>3</v>
      </c>
      <c r="P34" s="67">
        <v>3</v>
      </c>
      <c r="Q34" s="67">
        <v>0</v>
      </c>
      <c r="R34" s="67">
        <v>0</v>
      </c>
      <c r="S34" s="67">
        <v>0</v>
      </c>
    </row>
    <row r="35" spans="1:19" x14ac:dyDescent="0.2">
      <c r="A35" s="100" t="s">
        <v>235</v>
      </c>
      <c r="B35" s="67">
        <f>+E35+H35+'[1]rechte Seite FRANZÖSISCH'!A36+'[1]rechte Seite FRANZÖSISCH'!D36+'[1]rechte Seite FRANZÖSISCH'!G36</f>
        <v>173</v>
      </c>
      <c r="C35" s="67">
        <f>+F35+I35+'[1]rechte Seite FRANZÖSISCH'!B36+'[1]rechte Seite FRANZÖSISCH'!E36+'[1]rechte Seite FRANZÖSISCH'!H36</f>
        <v>147</v>
      </c>
      <c r="D35" s="67">
        <f>+G35+J35+'[1]rechte Seite FRANZÖSISCH'!C36+'[1]rechte Seite FRANZÖSISCH'!F36+'[1]rechte Seite FRANZÖSISCH'!I36</f>
        <v>26</v>
      </c>
      <c r="E35" s="67">
        <v>71</v>
      </c>
      <c r="F35" s="67">
        <v>62</v>
      </c>
      <c r="G35" s="67">
        <v>9</v>
      </c>
      <c r="H35" s="67">
        <v>3</v>
      </c>
      <c r="I35" s="67">
        <v>3</v>
      </c>
      <c r="J35" s="67">
        <v>0</v>
      </c>
      <c r="K35" s="67">
        <v>113</v>
      </c>
      <c r="L35" s="67">
        <v>105</v>
      </c>
      <c r="M35" s="67">
        <v>8</v>
      </c>
      <c r="N35" s="67">
        <v>2</v>
      </c>
      <c r="O35" s="67">
        <v>1</v>
      </c>
      <c r="P35" s="67">
        <v>1</v>
      </c>
      <c r="Q35" s="67">
        <v>0</v>
      </c>
      <c r="R35" s="67">
        <v>0</v>
      </c>
      <c r="S35" s="67">
        <v>0</v>
      </c>
    </row>
    <row r="36" spans="1:19" x14ac:dyDescent="0.2">
      <c r="A36" s="100" t="s">
        <v>225</v>
      </c>
      <c r="B36" s="67">
        <f>+E36+H36+'[1]rechte Seite FRANZÖSISCH'!A37+'[1]rechte Seite FRANZÖSISCH'!D37+'[1]rechte Seite FRANZÖSISCH'!G37</f>
        <v>667</v>
      </c>
      <c r="C36" s="67">
        <f>+F36+I36+'[1]rechte Seite FRANZÖSISCH'!B37+'[1]rechte Seite FRANZÖSISCH'!E37+'[1]rechte Seite FRANZÖSISCH'!H37</f>
        <v>556</v>
      </c>
      <c r="D36" s="67">
        <f>+G36+J36+'[1]rechte Seite FRANZÖSISCH'!C37+'[1]rechte Seite FRANZÖSISCH'!F37+'[1]rechte Seite FRANZÖSISCH'!I37</f>
        <v>111</v>
      </c>
      <c r="E36" s="67">
        <v>539</v>
      </c>
      <c r="F36" s="67">
        <v>439</v>
      </c>
      <c r="G36" s="67">
        <v>100</v>
      </c>
      <c r="H36" s="67">
        <v>13</v>
      </c>
      <c r="I36" s="67">
        <v>11</v>
      </c>
      <c r="J36" s="67">
        <v>2</v>
      </c>
      <c r="K36" s="67">
        <v>19</v>
      </c>
      <c r="L36" s="67">
        <v>12</v>
      </c>
      <c r="M36" s="67">
        <v>7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</row>
    <row r="37" spans="1:19" x14ac:dyDescent="0.2">
      <c r="A37" s="100" t="s">
        <v>226</v>
      </c>
      <c r="B37" s="67">
        <f>+E37+H37+'[1]rechte Seite FRANZÖSISCH'!A38+'[1]rechte Seite FRANZÖSISCH'!D38+'[1]rechte Seite FRANZÖSISCH'!G38</f>
        <v>85</v>
      </c>
      <c r="C37" s="67">
        <f>+F37+I37+'[1]rechte Seite FRANZÖSISCH'!B38+'[1]rechte Seite FRANZÖSISCH'!E38+'[1]rechte Seite FRANZÖSISCH'!H38</f>
        <v>30</v>
      </c>
      <c r="D37" s="67">
        <f>+G37+J37+'[1]rechte Seite FRANZÖSISCH'!C38+'[1]rechte Seite FRANZÖSISCH'!F38+'[1]rechte Seite FRANZÖSISCH'!I38</f>
        <v>55</v>
      </c>
      <c r="E37" s="67">
        <v>64</v>
      </c>
      <c r="F37" s="67">
        <v>18</v>
      </c>
      <c r="G37" s="67">
        <v>46</v>
      </c>
      <c r="H37" s="67">
        <v>2</v>
      </c>
      <c r="I37" s="67">
        <v>0</v>
      </c>
      <c r="J37" s="67">
        <v>2</v>
      </c>
      <c r="K37" s="67">
        <v>1</v>
      </c>
      <c r="L37" s="67">
        <v>1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</row>
    <row r="38" spans="1:19" x14ac:dyDescent="0.2">
      <c r="A38" s="100" t="s">
        <v>227</v>
      </c>
      <c r="B38" s="67">
        <f>+E38+H38+'[1]rechte Seite FRANZÖSISCH'!A39+'[1]rechte Seite FRANZÖSISCH'!D39+'[1]rechte Seite FRANZÖSISCH'!G39</f>
        <v>145</v>
      </c>
      <c r="C38" s="67">
        <f>+F38+I38+'[1]rechte Seite FRANZÖSISCH'!B39+'[1]rechte Seite FRANZÖSISCH'!E39+'[1]rechte Seite FRANZÖSISCH'!H39</f>
        <v>63</v>
      </c>
      <c r="D38" s="67">
        <f>+G38+J38+'[1]rechte Seite FRANZÖSISCH'!C39+'[1]rechte Seite FRANZÖSISCH'!F39+'[1]rechte Seite FRANZÖSISCH'!I39</f>
        <v>82</v>
      </c>
      <c r="E38" s="67">
        <v>136</v>
      </c>
      <c r="F38" s="67">
        <v>54</v>
      </c>
      <c r="G38" s="67">
        <v>82</v>
      </c>
      <c r="H38" s="67">
        <v>8</v>
      </c>
      <c r="I38" s="67">
        <v>8</v>
      </c>
      <c r="J38" s="67">
        <v>0</v>
      </c>
      <c r="K38" s="67">
        <v>7</v>
      </c>
      <c r="L38" s="67">
        <v>5</v>
      </c>
      <c r="M38" s="67">
        <v>2</v>
      </c>
      <c r="N38" s="67">
        <v>2</v>
      </c>
      <c r="O38" s="67">
        <v>0</v>
      </c>
      <c r="P38" s="67">
        <v>2</v>
      </c>
      <c r="Q38" s="67">
        <v>0</v>
      </c>
      <c r="R38" s="67">
        <v>0</v>
      </c>
      <c r="S38" s="67">
        <v>0</v>
      </c>
    </row>
    <row r="39" spans="1:19" x14ac:dyDescent="0.2">
      <c r="A39" s="100" t="s">
        <v>228</v>
      </c>
      <c r="B39" s="67">
        <f>+E39+H39+'[1]rechte Seite FRANZÖSISCH'!A40+'[1]rechte Seite FRANZÖSISCH'!D40+'[1]rechte Seite FRANZÖSISCH'!G40</f>
        <v>177</v>
      </c>
      <c r="C39" s="67">
        <f>+F39+I39+'[1]rechte Seite FRANZÖSISCH'!B40+'[1]rechte Seite FRANZÖSISCH'!E40+'[1]rechte Seite FRANZÖSISCH'!H40</f>
        <v>77</v>
      </c>
      <c r="D39" s="67">
        <f>+G39+J39+'[1]rechte Seite FRANZÖSISCH'!C40+'[1]rechte Seite FRANZÖSISCH'!F40+'[1]rechte Seite FRANZÖSISCH'!I40</f>
        <v>100</v>
      </c>
      <c r="E39" s="67">
        <v>161</v>
      </c>
      <c r="F39" s="67">
        <v>68</v>
      </c>
      <c r="G39" s="67">
        <v>93</v>
      </c>
      <c r="H39" s="67">
        <v>7</v>
      </c>
      <c r="I39" s="67">
        <v>4</v>
      </c>
      <c r="J39" s="67">
        <v>3</v>
      </c>
      <c r="K39" s="67">
        <v>6</v>
      </c>
      <c r="L39" s="67">
        <v>0</v>
      </c>
      <c r="M39" s="67">
        <v>6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</row>
    <row r="40" spans="1:19" x14ac:dyDescent="0.2">
      <c r="A40" s="98" t="s">
        <v>229</v>
      </c>
      <c r="B40" s="66">
        <f>SUM(B41:B43)</f>
        <v>41</v>
      </c>
      <c r="C40" s="66">
        <f t="shared" ref="C40:J40" si="0">SUM(C41:C43)</f>
        <v>27</v>
      </c>
      <c r="D40" s="66">
        <f t="shared" si="0"/>
        <v>14</v>
      </c>
      <c r="E40" s="66">
        <f t="shared" si="0"/>
        <v>35</v>
      </c>
      <c r="F40" s="66">
        <f t="shared" si="0"/>
        <v>23</v>
      </c>
      <c r="G40" s="66">
        <f t="shared" si="0"/>
        <v>12</v>
      </c>
      <c r="H40" s="66">
        <f t="shared" si="0"/>
        <v>1</v>
      </c>
      <c r="I40" s="66">
        <f t="shared" si="0"/>
        <v>1</v>
      </c>
      <c r="J40" s="66">
        <f t="shared" si="0"/>
        <v>0</v>
      </c>
      <c r="K40" s="66">
        <f>SUM(K41:K43)</f>
        <v>5</v>
      </c>
      <c r="L40" s="66">
        <f t="shared" ref="L40:S40" si="1">SUM(L41:L43)</f>
        <v>3</v>
      </c>
      <c r="M40" s="66">
        <f t="shared" si="1"/>
        <v>2</v>
      </c>
      <c r="N40" s="66">
        <f t="shared" si="1"/>
        <v>0</v>
      </c>
      <c r="O40" s="66">
        <f t="shared" si="1"/>
        <v>0</v>
      </c>
      <c r="P40" s="66">
        <f t="shared" si="1"/>
        <v>0</v>
      </c>
      <c r="Q40" s="66">
        <f t="shared" si="1"/>
        <v>0</v>
      </c>
      <c r="R40" s="66">
        <f t="shared" si="1"/>
        <v>0</v>
      </c>
      <c r="S40" s="66">
        <f t="shared" si="1"/>
        <v>0</v>
      </c>
    </row>
    <row r="41" spans="1:19" x14ac:dyDescent="0.2">
      <c r="A41" s="99" t="s">
        <v>230</v>
      </c>
      <c r="B41" s="67">
        <f>+E41+H41+'[1]rechte Seite FRANZÖSISCH'!A42+'[1]rechte Seite FRANZÖSISCH'!D42+'[1]rechte Seite FRANZÖSISCH'!G42</f>
        <v>9</v>
      </c>
      <c r="C41" s="67">
        <f>+F41+I41+'[1]rechte Seite FRANZÖSISCH'!B42+'[1]rechte Seite FRANZÖSISCH'!E42+'[1]rechte Seite FRANZÖSISCH'!H42</f>
        <v>5</v>
      </c>
      <c r="D41" s="67">
        <f>+G41+J41+'[1]rechte Seite FRANZÖSISCH'!C42+'[1]rechte Seite FRANZÖSISCH'!F42+'[1]rechte Seite FRANZÖSISCH'!I42</f>
        <v>4</v>
      </c>
      <c r="E41" s="67">
        <v>4</v>
      </c>
      <c r="F41" s="67">
        <v>2</v>
      </c>
      <c r="G41" s="67">
        <v>2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</row>
    <row r="42" spans="1:19" x14ac:dyDescent="0.2">
      <c r="A42" s="99" t="s">
        <v>231</v>
      </c>
      <c r="B42" s="67">
        <f>+E42+H42+'[1]rechte Seite FRANZÖSISCH'!A43+'[1]rechte Seite FRANZÖSISCH'!D43+'[1]rechte Seite FRANZÖSISCH'!G43</f>
        <v>4</v>
      </c>
      <c r="C42" s="67">
        <f>+F42+I42+'[1]rechte Seite FRANZÖSISCH'!B43+'[1]rechte Seite FRANZÖSISCH'!E43+'[1]rechte Seite FRANZÖSISCH'!H43</f>
        <v>2</v>
      </c>
      <c r="D42" s="67">
        <f>+G42+J42+'[1]rechte Seite FRANZÖSISCH'!C43+'[1]rechte Seite FRANZÖSISCH'!F43+'[1]rechte Seite FRANZÖSISCH'!I43</f>
        <v>2</v>
      </c>
      <c r="E42" s="67">
        <v>4</v>
      </c>
      <c r="F42" s="67">
        <v>2</v>
      </c>
      <c r="G42" s="67">
        <v>2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</row>
    <row r="43" spans="1:19" x14ac:dyDescent="0.2">
      <c r="A43" s="99" t="s">
        <v>232</v>
      </c>
      <c r="B43" s="67">
        <f>+E43+H43+'[1]rechte Seite FRANZÖSISCH'!A44+'[1]rechte Seite FRANZÖSISCH'!D44+'[1]rechte Seite FRANZÖSISCH'!G44</f>
        <v>28</v>
      </c>
      <c r="C43" s="67">
        <f>+F43+I43+'[1]rechte Seite FRANZÖSISCH'!B44+'[1]rechte Seite FRANZÖSISCH'!E44+'[1]rechte Seite FRANZÖSISCH'!H44</f>
        <v>20</v>
      </c>
      <c r="D43" s="67">
        <f>+G43+J43+'[1]rechte Seite FRANZÖSISCH'!C44+'[1]rechte Seite FRANZÖSISCH'!F44+'[1]rechte Seite FRANZÖSISCH'!I44</f>
        <v>8</v>
      </c>
      <c r="E43" s="67">
        <v>27</v>
      </c>
      <c r="F43" s="67">
        <v>19</v>
      </c>
      <c r="G43" s="67">
        <v>8</v>
      </c>
      <c r="H43" s="67">
        <v>1</v>
      </c>
      <c r="I43" s="67">
        <v>1</v>
      </c>
      <c r="J43" s="67">
        <v>0</v>
      </c>
      <c r="K43" s="67">
        <v>5</v>
      </c>
      <c r="L43" s="67">
        <v>3</v>
      </c>
      <c r="M43" s="67">
        <v>2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</row>
    <row r="44" spans="1:19" x14ac:dyDescent="0.2">
      <c r="A44" s="98" t="s">
        <v>365</v>
      </c>
      <c r="B44" s="66">
        <f t="shared" ref="B44:S44" si="2">SUM(B45:B46)</f>
        <v>162</v>
      </c>
      <c r="C44" s="66">
        <f t="shared" si="2"/>
        <v>122</v>
      </c>
      <c r="D44" s="66">
        <f t="shared" si="2"/>
        <v>40</v>
      </c>
      <c r="E44" s="66">
        <f t="shared" si="2"/>
        <v>76</v>
      </c>
      <c r="F44" s="66">
        <f t="shared" si="2"/>
        <v>54</v>
      </c>
      <c r="G44" s="66">
        <f t="shared" si="2"/>
        <v>22</v>
      </c>
      <c r="H44" s="66">
        <f t="shared" si="2"/>
        <v>11</v>
      </c>
      <c r="I44" s="66">
        <f t="shared" si="2"/>
        <v>9</v>
      </c>
      <c r="J44" s="66">
        <f t="shared" si="2"/>
        <v>2</v>
      </c>
      <c r="K44" s="66">
        <f t="shared" si="2"/>
        <v>30</v>
      </c>
      <c r="L44" s="66">
        <f t="shared" si="2"/>
        <v>24</v>
      </c>
      <c r="M44" s="66">
        <f t="shared" si="2"/>
        <v>6</v>
      </c>
      <c r="N44" s="66">
        <f t="shared" si="2"/>
        <v>14</v>
      </c>
      <c r="O44" s="66">
        <f t="shared" si="2"/>
        <v>11</v>
      </c>
      <c r="P44" s="66">
        <f t="shared" si="2"/>
        <v>3</v>
      </c>
      <c r="Q44" s="66">
        <f t="shared" si="2"/>
        <v>0</v>
      </c>
      <c r="R44" s="66">
        <f t="shared" si="2"/>
        <v>0</v>
      </c>
      <c r="S44" s="66">
        <f t="shared" si="2"/>
        <v>0</v>
      </c>
    </row>
    <row r="45" spans="1:19" x14ac:dyDescent="0.2">
      <c r="A45" s="100" t="s">
        <v>234</v>
      </c>
      <c r="B45" s="67">
        <f>+E45+H45+'[1]rechte Seite FRANZÖSISCH'!A46+'[1]rechte Seite FRANZÖSISCH'!D46+'[1]rechte Seite FRANZÖSISCH'!G46</f>
        <v>116</v>
      </c>
      <c r="C45" s="67">
        <f>+F45+I45+'[1]rechte Seite FRANZÖSISCH'!B46+'[1]rechte Seite FRANZÖSISCH'!E46+'[1]rechte Seite FRANZÖSISCH'!H46</f>
        <v>89</v>
      </c>
      <c r="D45" s="67">
        <f>+G45+J45+'[1]rechte Seite FRANZÖSISCH'!C46+'[1]rechte Seite FRANZÖSISCH'!F46+'[1]rechte Seite FRANZÖSISCH'!I46</f>
        <v>27</v>
      </c>
      <c r="E45" s="67">
        <v>62</v>
      </c>
      <c r="F45" s="67">
        <v>46</v>
      </c>
      <c r="G45" s="67">
        <v>16</v>
      </c>
      <c r="H45" s="67">
        <v>10</v>
      </c>
      <c r="I45" s="67">
        <v>8</v>
      </c>
      <c r="J45" s="67">
        <v>2</v>
      </c>
      <c r="K45" s="67">
        <v>25</v>
      </c>
      <c r="L45" s="67">
        <v>20</v>
      </c>
      <c r="M45" s="67">
        <v>5</v>
      </c>
      <c r="N45" s="67">
        <v>6</v>
      </c>
      <c r="O45" s="67">
        <v>4</v>
      </c>
      <c r="P45" s="67">
        <v>2</v>
      </c>
      <c r="Q45" s="67">
        <v>0</v>
      </c>
      <c r="R45" s="67">
        <v>0</v>
      </c>
      <c r="S45" s="67">
        <v>0</v>
      </c>
    </row>
    <row r="46" spans="1:19" x14ac:dyDescent="0.2">
      <c r="A46" s="100" t="s">
        <v>236</v>
      </c>
      <c r="B46" s="67">
        <f>+E46+H46+'[1]rechte Seite FRANZÖSISCH'!A47+'[1]rechte Seite FRANZÖSISCH'!D47+'[1]rechte Seite FRANZÖSISCH'!G47</f>
        <v>46</v>
      </c>
      <c r="C46" s="67">
        <f>+F46+I46+'[1]rechte Seite FRANZÖSISCH'!B47+'[1]rechte Seite FRANZÖSISCH'!E47+'[1]rechte Seite FRANZÖSISCH'!H47</f>
        <v>33</v>
      </c>
      <c r="D46" s="67">
        <f>+G46+J46+'[1]rechte Seite FRANZÖSISCH'!C47+'[1]rechte Seite FRANZÖSISCH'!F47+'[1]rechte Seite FRANZÖSISCH'!I47</f>
        <v>13</v>
      </c>
      <c r="E46" s="67">
        <v>14</v>
      </c>
      <c r="F46" s="67">
        <v>8</v>
      </c>
      <c r="G46" s="67">
        <v>6</v>
      </c>
      <c r="H46" s="67">
        <v>1</v>
      </c>
      <c r="I46" s="67">
        <v>1</v>
      </c>
      <c r="J46" s="67">
        <v>0</v>
      </c>
      <c r="K46" s="67">
        <v>5</v>
      </c>
      <c r="L46" s="67">
        <v>4</v>
      </c>
      <c r="M46" s="67">
        <v>1</v>
      </c>
      <c r="N46" s="67">
        <v>8</v>
      </c>
      <c r="O46" s="67">
        <v>7</v>
      </c>
      <c r="P46" s="67">
        <v>1</v>
      </c>
      <c r="Q46" s="67">
        <v>0</v>
      </c>
      <c r="R46" s="67">
        <v>0</v>
      </c>
      <c r="S46" s="67">
        <v>0</v>
      </c>
    </row>
    <row r="47" spans="1:19" x14ac:dyDescent="0.2">
      <c r="A47" s="98" t="s">
        <v>237</v>
      </c>
      <c r="B47" s="66">
        <f>+E47+H47+'[1]rechte Seite FRANZÖSISCH'!A48+'[1]rechte Seite FRANZÖSISCH'!D48+'[1]rechte Seite FRANZÖSISCH'!G48</f>
        <v>379</v>
      </c>
      <c r="C47" s="66">
        <f>+F47+I47+'[1]rechte Seite FRANZÖSISCH'!B48+'[1]rechte Seite FRANZÖSISCH'!E48+'[1]rechte Seite FRANZÖSISCH'!H48</f>
        <v>241</v>
      </c>
      <c r="D47" s="66">
        <f>+G47+J47+'[1]rechte Seite FRANZÖSISCH'!C48+'[1]rechte Seite FRANZÖSISCH'!F48+'[1]rechte Seite FRANZÖSISCH'!I48</f>
        <v>138</v>
      </c>
      <c r="E47" s="66">
        <f t="shared" ref="E47:J47" si="3">SUM(E48:E57)</f>
        <v>352</v>
      </c>
      <c r="F47" s="66">
        <f t="shared" si="3"/>
        <v>221</v>
      </c>
      <c r="G47" s="66">
        <f t="shared" si="3"/>
        <v>131</v>
      </c>
      <c r="H47" s="66">
        <f t="shared" si="3"/>
        <v>14</v>
      </c>
      <c r="I47" s="66">
        <f t="shared" si="3"/>
        <v>9</v>
      </c>
      <c r="J47" s="66">
        <f t="shared" si="3"/>
        <v>5</v>
      </c>
      <c r="K47" s="66">
        <f>SUM(K48:K57)</f>
        <v>250</v>
      </c>
      <c r="L47" s="66">
        <f t="shared" ref="L47:S47" si="4">SUM(L48:L57)</f>
        <v>186</v>
      </c>
      <c r="M47" s="66">
        <f t="shared" si="4"/>
        <v>64</v>
      </c>
      <c r="N47" s="66">
        <f t="shared" si="4"/>
        <v>341</v>
      </c>
      <c r="O47" s="66">
        <f t="shared" si="4"/>
        <v>131</v>
      </c>
      <c r="P47" s="66">
        <f t="shared" si="4"/>
        <v>210</v>
      </c>
      <c r="Q47" s="66">
        <f t="shared" si="4"/>
        <v>343</v>
      </c>
      <c r="R47" s="66">
        <f t="shared" si="4"/>
        <v>0</v>
      </c>
      <c r="S47" s="66">
        <f t="shared" si="4"/>
        <v>343</v>
      </c>
    </row>
    <row r="48" spans="1:19" x14ac:dyDescent="0.2">
      <c r="A48" s="100" t="s">
        <v>238</v>
      </c>
      <c r="B48" s="67">
        <f>+E48+H48+'[1]rechte Seite FRANZÖSISCH'!A49+'[1]rechte Seite FRANZÖSISCH'!D49+'[1]rechte Seite FRANZÖSISCH'!G49</f>
        <v>939</v>
      </c>
      <c r="C48" s="67">
        <f>+F48+I48+'[1]rechte Seite FRANZÖSISCH'!B49+'[1]rechte Seite FRANZÖSISCH'!E49+'[1]rechte Seite FRANZÖSISCH'!H49</f>
        <v>320</v>
      </c>
      <c r="D48" s="67">
        <f>+G48+J48+'[1]rechte Seite FRANZÖSISCH'!C49+'[1]rechte Seite FRANZÖSISCH'!F49+'[1]rechte Seite FRANZÖSISCH'!I49</f>
        <v>619</v>
      </c>
      <c r="E48" s="67">
        <v>5</v>
      </c>
      <c r="F48" s="67">
        <v>3</v>
      </c>
      <c r="G48" s="67">
        <v>2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118</v>
      </c>
      <c r="O48" s="67">
        <v>22</v>
      </c>
      <c r="P48" s="67">
        <v>96</v>
      </c>
      <c r="Q48" s="67">
        <v>0</v>
      </c>
      <c r="R48" s="67">
        <v>0</v>
      </c>
      <c r="S48" s="67">
        <v>0</v>
      </c>
    </row>
    <row r="49" spans="1:19" x14ac:dyDescent="0.2">
      <c r="A49" s="100" t="s">
        <v>239</v>
      </c>
      <c r="B49" s="67">
        <f>+E49+H49+'[1]rechte Seite FRANZÖSISCH'!A50+'[1]rechte Seite FRANZÖSISCH'!D50+'[1]rechte Seite FRANZÖSISCH'!G50</f>
        <v>166</v>
      </c>
      <c r="C49" s="67">
        <f>+F49+I49+'[1]rechte Seite FRANZÖSISCH'!B50+'[1]rechte Seite FRANZÖSISCH'!E50+'[1]rechte Seite FRANZÖSISCH'!H50</f>
        <v>52</v>
      </c>
      <c r="D49" s="67">
        <f>+G49+J49+'[1]rechte Seite FRANZÖSISCH'!C50+'[1]rechte Seite FRANZÖSISCH'!F50+'[1]rechte Seite FRANZÖSISCH'!I50</f>
        <v>114</v>
      </c>
      <c r="E49" s="67">
        <v>47</v>
      </c>
      <c r="F49" s="67">
        <v>29</v>
      </c>
      <c r="G49" s="67">
        <v>18</v>
      </c>
      <c r="H49" s="67">
        <v>1</v>
      </c>
      <c r="I49" s="67">
        <v>1</v>
      </c>
      <c r="J49" s="67">
        <v>0</v>
      </c>
      <c r="K49" s="67">
        <v>31</v>
      </c>
      <c r="L49" s="67">
        <v>27</v>
      </c>
      <c r="M49" s="67">
        <v>4</v>
      </c>
      <c r="N49" s="67">
        <v>31</v>
      </c>
      <c r="O49" s="67">
        <v>15</v>
      </c>
      <c r="P49" s="67">
        <v>16</v>
      </c>
      <c r="Q49" s="67">
        <v>1</v>
      </c>
      <c r="R49" s="67">
        <v>0</v>
      </c>
      <c r="S49" s="67">
        <v>1</v>
      </c>
    </row>
    <row r="50" spans="1:19" x14ac:dyDescent="0.2">
      <c r="A50" s="100" t="s">
        <v>272</v>
      </c>
      <c r="B50" s="67">
        <f>+E50+H50+'[1]rechte Seite FRANZÖSISCH'!A51+'[1]rechte Seite FRANZÖSISCH'!D51+'[1]rechte Seite FRANZÖSISCH'!G51</f>
        <v>89</v>
      </c>
      <c r="C50" s="67">
        <f>+F50+I50+'[1]rechte Seite FRANZÖSISCH'!B51+'[1]rechte Seite FRANZÖSISCH'!E51+'[1]rechte Seite FRANZÖSISCH'!H51</f>
        <v>66</v>
      </c>
      <c r="D50" s="67">
        <f>+G50+J50+'[1]rechte Seite FRANZÖSISCH'!C51+'[1]rechte Seite FRANZÖSISCH'!F51+'[1]rechte Seite FRANZÖSISCH'!I51</f>
        <v>23</v>
      </c>
      <c r="E50" s="118">
        <v>25</v>
      </c>
      <c r="F50" s="118">
        <v>23</v>
      </c>
      <c r="G50" s="118">
        <v>2</v>
      </c>
      <c r="H50" s="67">
        <v>1</v>
      </c>
      <c r="I50" s="67">
        <v>1</v>
      </c>
      <c r="J50" s="67">
        <v>0</v>
      </c>
      <c r="K50" s="67">
        <v>25</v>
      </c>
      <c r="L50" s="67">
        <v>25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</row>
    <row r="51" spans="1:19" x14ac:dyDescent="0.2">
      <c r="A51" s="100" t="s">
        <v>241</v>
      </c>
      <c r="B51" s="67">
        <f>+E51+H51+'[1]rechte Seite FRANZÖSISCH'!A52+'[1]rechte Seite FRANZÖSISCH'!D52+'[1]rechte Seite FRANZÖSISCH'!G52</f>
        <v>29</v>
      </c>
      <c r="C51" s="67">
        <f>+F51+I51+'[1]rechte Seite FRANZÖSISCH'!B52+'[1]rechte Seite FRANZÖSISCH'!E52+'[1]rechte Seite FRANZÖSISCH'!H52</f>
        <v>28</v>
      </c>
      <c r="D51" s="67">
        <f>+G51+J51+'[1]rechte Seite FRANZÖSISCH'!C52+'[1]rechte Seite FRANZÖSISCH'!F52+'[1]rechte Seite FRANZÖSISCH'!I52</f>
        <v>1</v>
      </c>
      <c r="E51" s="118">
        <v>4</v>
      </c>
      <c r="F51" s="118">
        <v>3</v>
      </c>
      <c r="G51" s="118">
        <v>1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</row>
    <row r="52" spans="1:19" x14ac:dyDescent="0.2">
      <c r="A52" s="100" t="s">
        <v>242</v>
      </c>
      <c r="B52" s="67">
        <f>+E52+H52+'[1]rechte Seite FRANZÖSISCH'!A53+'[1]rechte Seite FRANZÖSISCH'!D53+'[1]rechte Seite FRANZÖSISCH'!G53</f>
        <v>3</v>
      </c>
      <c r="C52" s="67">
        <f>+F52+I52+'[1]rechte Seite FRANZÖSISCH'!B53+'[1]rechte Seite FRANZÖSISCH'!E53+'[1]rechte Seite FRANZÖSISCH'!H53</f>
        <v>3</v>
      </c>
      <c r="D52" s="67">
        <f>+G52+J52+'[1]rechte Seite FRANZÖSISCH'!C53+'[1]rechte Seite FRANZÖSISCH'!F53+'[1]rechte Seite FRANZÖSISCH'!I53</f>
        <v>0</v>
      </c>
      <c r="E52" s="118">
        <v>2</v>
      </c>
      <c r="F52" s="118">
        <v>2</v>
      </c>
      <c r="G52" s="118">
        <v>0</v>
      </c>
      <c r="H52" s="67">
        <v>1</v>
      </c>
      <c r="I52" s="67">
        <v>1</v>
      </c>
      <c r="J52" s="67">
        <v>0</v>
      </c>
      <c r="K52" s="67">
        <v>3</v>
      </c>
      <c r="L52" s="67">
        <v>3</v>
      </c>
      <c r="M52" s="67">
        <v>0</v>
      </c>
      <c r="N52" s="67">
        <v>75</v>
      </c>
      <c r="O52" s="67">
        <v>37</v>
      </c>
      <c r="P52" s="67">
        <v>38</v>
      </c>
      <c r="Q52" s="67">
        <v>0</v>
      </c>
      <c r="R52" s="67">
        <v>0</v>
      </c>
      <c r="S52" s="67">
        <v>0</v>
      </c>
    </row>
    <row r="53" spans="1:19" x14ac:dyDescent="0.2">
      <c r="A53" s="100" t="s">
        <v>243</v>
      </c>
      <c r="B53" s="67">
        <f>+E53+H53+'[1]rechte Seite FRANZÖSISCH'!A54+'[1]rechte Seite FRANZÖSISCH'!D54+'[1]rechte Seite FRANZÖSISCH'!G54</f>
        <v>91</v>
      </c>
      <c r="C53" s="67">
        <f>+F53+I53+'[1]rechte Seite FRANZÖSISCH'!B54+'[1]rechte Seite FRANZÖSISCH'!E54+'[1]rechte Seite FRANZÖSISCH'!H54</f>
        <v>51</v>
      </c>
      <c r="D53" s="67">
        <f>+G53+J53+'[1]rechte Seite FRANZÖSISCH'!C54+'[1]rechte Seite FRANZÖSISCH'!F54+'[1]rechte Seite FRANZÖSISCH'!I54</f>
        <v>40</v>
      </c>
      <c r="E53" s="118">
        <v>13</v>
      </c>
      <c r="F53" s="118">
        <v>11</v>
      </c>
      <c r="G53" s="118">
        <v>2</v>
      </c>
      <c r="H53" s="67">
        <v>0</v>
      </c>
      <c r="I53" s="67">
        <v>0</v>
      </c>
      <c r="J53" s="67">
        <v>0</v>
      </c>
      <c r="K53" s="67">
        <v>4</v>
      </c>
      <c r="L53" s="67">
        <v>3</v>
      </c>
      <c r="M53" s="67">
        <v>1</v>
      </c>
      <c r="N53" s="67">
        <v>7</v>
      </c>
      <c r="O53" s="67">
        <v>2</v>
      </c>
      <c r="P53" s="67">
        <v>5</v>
      </c>
      <c r="Q53" s="67">
        <v>25</v>
      </c>
      <c r="R53" s="67">
        <v>0</v>
      </c>
      <c r="S53" s="67">
        <v>25</v>
      </c>
    </row>
    <row r="54" spans="1:19" x14ac:dyDescent="0.2">
      <c r="A54" s="100" t="s">
        <v>244</v>
      </c>
      <c r="B54" s="67">
        <f>+E54+H54+'[1]rechte Seite FRANZÖSISCH'!A55+'[1]rechte Seite FRANZÖSISCH'!D55+'[1]rechte Seite FRANZÖSISCH'!G55</f>
        <v>182</v>
      </c>
      <c r="C54" s="67">
        <f>+F54+I54+'[1]rechte Seite FRANZÖSISCH'!B55+'[1]rechte Seite FRANZÖSISCH'!E55+'[1]rechte Seite FRANZÖSISCH'!H55</f>
        <v>89</v>
      </c>
      <c r="D54" s="67">
        <f>+G54+J54+'[1]rechte Seite FRANZÖSISCH'!C55+'[1]rechte Seite FRANZÖSISCH'!F55+'[1]rechte Seite FRANZÖSISCH'!I55</f>
        <v>93</v>
      </c>
      <c r="E54" s="118">
        <v>138</v>
      </c>
      <c r="F54" s="118">
        <v>81</v>
      </c>
      <c r="G54" s="118">
        <v>57</v>
      </c>
      <c r="H54" s="67">
        <v>8</v>
      </c>
      <c r="I54" s="67">
        <v>3</v>
      </c>
      <c r="J54" s="67">
        <v>5</v>
      </c>
      <c r="K54" s="67">
        <v>128</v>
      </c>
      <c r="L54" s="67">
        <v>83</v>
      </c>
      <c r="M54" s="67">
        <v>45</v>
      </c>
      <c r="N54" s="67">
        <v>21</v>
      </c>
      <c r="O54" s="67">
        <v>10</v>
      </c>
      <c r="P54" s="67">
        <v>11</v>
      </c>
      <c r="Q54" s="67">
        <v>47</v>
      </c>
      <c r="R54" s="67">
        <v>0</v>
      </c>
      <c r="S54" s="67">
        <v>47</v>
      </c>
    </row>
    <row r="55" spans="1:19" x14ac:dyDescent="0.2">
      <c r="A55" s="100" t="s">
        <v>245</v>
      </c>
      <c r="B55" s="67">
        <f>+E55+H55+'[1]rechte Seite FRANZÖSISCH'!A56+'[1]rechte Seite FRANZÖSISCH'!D56+'[1]rechte Seite FRANZÖSISCH'!G56</f>
        <v>310</v>
      </c>
      <c r="C55" s="67">
        <f>+F55+I55+'[1]rechte Seite FRANZÖSISCH'!B56+'[1]rechte Seite FRANZÖSISCH'!E56+'[1]rechte Seite FRANZÖSISCH'!H56</f>
        <v>158</v>
      </c>
      <c r="D55" s="67">
        <f>+G55+J55+'[1]rechte Seite FRANZÖSISCH'!C56+'[1]rechte Seite FRANZÖSISCH'!F56+'[1]rechte Seite FRANZÖSISCH'!I56</f>
        <v>152</v>
      </c>
      <c r="E55" s="118">
        <v>111</v>
      </c>
      <c r="F55" s="118">
        <v>62</v>
      </c>
      <c r="G55" s="118">
        <v>49</v>
      </c>
      <c r="H55" s="67">
        <v>3</v>
      </c>
      <c r="I55" s="67">
        <v>3</v>
      </c>
      <c r="J55" s="67">
        <v>0</v>
      </c>
      <c r="K55" s="67">
        <v>54</v>
      </c>
      <c r="L55" s="67">
        <v>42</v>
      </c>
      <c r="M55" s="67">
        <v>12</v>
      </c>
      <c r="N55" s="67">
        <v>80</v>
      </c>
      <c r="O55" s="67">
        <v>39</v>
      </c>
      <c r="P55" s="67">
        <v>41</v>
      </c>
      <c r="Q55" s="67">
        <v>250</v>
      </c>
      <c r="R55" s="67">
        <v>0</v>
      </c>
      <c r="S55" s="67">
        <v>250</v>
      </c>
    </row>
    <row r="56" spans="1:19" x14ac:dyDescent="0.2">
      <c r="A56" s="100" t="s">
        <v>246</v>
      </c>
      <c r="B56" s="67">
        <f>+E56+H56+'[1]rechte Seite FRANZÖSISCH'!A57+'[1]rechte Seite FRANZÖSISCH'!D57+'[1]rechte Seite FRANZÖSISCH'!G57</f>
        <v>390</v>
      </c>
      <c r="C56" s="67">
        <f>+F56+I56+'[1]rechte Seite FRANZÖSISCH'!B57+'[1]rechte Seite FRANZÖSISCH'!E57+'[1]rechte Seite FRANZÖSISCH'!H57</f>
        <v>87</v>
      </c>
      <c r="D56" s="67">
        <f>+G56+J56+'[1]rechte Seite FRANZÖSISCH'!C57+'[1]rechte Seite FRANZÖSISCH'!F57+'[1]rechte Seite FRANZÖSISCH'!I57</f>
        <v>303</v>
      </c>
      <c r="E56" s="118">
        <v>6</v>
      </c>
      <c r="F56" s="118">
        <v>6</v>
      </c>
      <c r="G56" s="118">
        <v>0</v>
      </c>
      <c r="H56" s="67">
        <v>0</v>
      </c>
      <c r="I56" s="67">
        <v>0</v>
      </c>
      <c r="J56" s="67">
        <v>0</v>
      </c>
      <c r="K56" s="67">
        <v>5</v>
      </c>
      <c r="L56" s="67">
        <v>3</v>
      </c>
      <c r="M56" s="67">
        <v>2</v>
      </c>
      <c r="N56" s="67">
        <v>8</v>
      </c>
      <c r="O56" s="67">
        <v>5</v>
      </c>
      <c r="P56" s="67">
        <v>3</v>
      </c>
      <c r="Q56" s="67">
        <v>20</v>
      </c>
      <c r="R56" s="67">
        <v>0</v>
      </c>
      <c r="S56" s="67">
        <v>20</v>
      </c>
    </row>
    <row r="57" spans="1:19" x14ac:dyDescent="0.2">
      <c r="A57" s="100" t="s">
        <v>247</v>
      </c>
      <c r="B57" s="67">
        <f>+E57+H57+'[1]rechte Seite FRANZÖSISCH'!A58+'[1]rechte Seite FRANZÖSISCH'!D58+'[1]rechte Seite FRANZÖSISCH'!G58</f>
        <v>34</v>
      </c>
      <c r="C57" s="67">
        <f>+F57+I57+'[1]rechte Seite FRANZÖSISCH'!B58+'[1]rechte Seite FRANZÖSISCH'!E58+'[1]rechte Seite FRANZÖSISCH'!H58</f>
        <v>9</v>
      </c>
      <c r="D57" s="67">
        <f>+G57+J57+'[1]rechte Seite FRANZÖSISCH'!C58+'[1]rechte Seite FRANZÖSISCH'!F58+'[1]rechte Seite FRANZÖSISCH'!I58</f>
        <v>25</v>
      </c>
      <c r="E57" s="67">
        <v>1</v>
      </c>
      <c r="F57" s="67">
        <v>1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1</v>
      </c>
      <c r="O57" s="67">
        <v>1</v>
      </c>
      <c r="P57" s="67">
        <v>0</v>
      </c>
      <c r="Q57" s="67">
        <v>0</v>
      </c>
      <c r="R57" s="67">
        <v>0</v>
      </c>
      <c r="S57" s="67">
        <v>0</v>
      </c>
    </row>
    <row r="58" spans="1:19" x14ac:dyDescent="0.2">
      <c r="A58" s="98" t="s">
        <v>253</v>
      </c>
      <c r="B58" s="66">
        <f>+E58+H58+'[1]rechte Seite FRANZÖSISCH'!A59+'[1]rechte Seite FRANZÖSISCH'!D59+'[1]rechte Seite FRANZÖSISCH'!G59</f>
        <v>162</v>
      </c>
      <c r="C58" s="66">
        <f>+F58+I58+'[1]rechte Seite FRANZÖSISCH'!B59+'[1]rechte Seite FRANZÖSISCH'!E59+'[1]rechte Seite FRANZÖSISCH'!H59</f>
        <v>114</v>
      </c>
      <c r="D58" s="66">
        <f>+G58+J58+'[1]rechte Seite FRANZÖSISCH'!C59+'[1]rechte Seite FRANZÖSISCH'!F59+'[1]rechte Seite FRANZÖSISCH'!I59</f>
        <v>48</v>
      </c>
      <c r="E58" s="66">
        <v>158</v>
      </c>
      <c r="F58" s="66">
        <v>110</v>
      </c>
      <c r="G58" s="66">
        <v>48</v>
      </c>
      <c r="H58" s="66">
        <v>3</v>
      </c>
      <c r="I58" s="66">
        <v>3</v>
      </c>
      <c r="J58" s="66">
        <v>0</v>
      </c>
      <c r="K58" s="66">
        <v>72</v>
      </c>
      <c r="L58" s="66">
        <v>48</v>
      </c>
      <c r="M58" s="66">
        <v>24</v>
      </c>
      <c r="N58" s="66">
        <v>23</v>
      </c>
      <c r="O58" s="66">
        <v>14</v>
      </c>
      <c r="P58" s="66">
        <v>9</v>
      </c>
      <c r="Q58" s="66">
        <v>11</v>
      </c>
      <c r="R58" s="66">
        <v>0</v>
      </c>
      <c r="S58" s="66">
        <v>11</v>
      </c>
    </row>
    <row r="59" spans="1:19" x14ac:dyDescent="0.2">
      <c r="A59" s="98" t="s">
        <v>254</v>
      </c>
      <c r="B59" s="66">
        <f>+E59+H59+'[1]rechte Seite FRANZÖSISCH'!A60+'[1]rechte Seite FRANZÖSISCH'!D60+'[1]rechte Seite FRANZÖSISCH'!G60</f>
        <v>998</v>
      </c>
      <c r="C59" s="66">
        <f>+F59+I59+'[1]rechte Seite FRANZÖSISCH'!B60+'[1]rechte Seite FRANZÖSISCH'!E60+'[1]rechte Seite FRANZÖSISCH'!H60</f>
        <v>586</v>
      </c>
      <c r="D59" s="66">
        <f>+G59+J59+'[1]rechte Seite FRANZÖSISCH'!C60+'[1]rechte Seite FRANZÖSISCH'!F60+'[1]rechte Seite FRANZÖSISCH'!I60</f>
        <v>412</v>
      </c>
      <c r="E59" s="66">
        <v>872</v>
      </c>
      <c r="F59" s="66">
        <v>509</v>
      </c>
      <c r="G59" s="66">
        <v>363</v>
      </c>
      <c r="H59" s="66">
        <v>20</v>
      </c>
      <c r="I59" s="66">
        <v>15</v>
      </c>
      <c r="J59" s="66">
        <v>5</v>
      </c>
      <c r="K59" s="66">
        <v>692</v>
      </c>
      <c r="L59" s="66">
        <v>506</v>
      </c>
      <c r="M59" s="66">
        <v>186</v>
      </c>
      <c r="N59" s="66">
        <v>92</v>
      </c>
      <c r="O59" s="66">
        <v>58</v>
      </c>
      <c r="P59" s="66">
        <v>34</v>
      </c>
      <c r="Q59" s="66">
        <v>141</v>
      </c>
      <c r="R59" s="66">
        <v>0</v>
      </c>
      <c r="S59" s="66">
        <v>141</v>
      </c>
    </row>
    <row r="60" spans="1:19" x14ac:dyDescent="0.2">
      <c r="A60" s="98" t="s">
        <v>255</v>
      </c>
      <c r="B60" s="66">
        <f>+E60+H60+'[1]rechte Seite FRANZÖSISCH'!A61+'[1]rechte Seite FRANZÖSISCH'!D61+'[1]rechte Seite FRANZÖSISCH'!G61</f>
        <v>1576</v>
      </c>
      <c r="C60" s="66">
        <f>+F60+I60+'[1]rechte Seite FRANZÖSISCH'!B61+'[1]rechte Seite FRANZÖSISCH'!E61+'[1]rechte Seite FRANZÖSISCH'!H61</f>
        <v>935</v>
      </c>
      <c r="D60" s="66">
        <f>+G60+J60+'[1]rechte Seite FRANZÖSISCH'!C61+'[1]rechte Seite FRANZÖSISCH'!F61+'[1]rechte Seite FRANZÖSISCH'!I61</f>
        <v>641</v>
      </c>
      <c r="E60" s="66">
        <v>642</v>
      </c>
      <c r="F60" s="66">
        <v>363</v>
      </c>
      <c r="G60" s="66">
        <v>279</v>
      </c>
      <c r="H60" s="66">
        <v>9</v>
      </c>
      <c r="I60" s="66">
        <v>8</v>
      </c>
      <c r="J60" s="66">
        <v>1</v>
      </c>
      <c r="K60" s="66">
        <v>641</v>
      </c>
      <c r="L60" s="66">
        <v>471</v>
      </c>
      <c r="M60" s="66">
        <v>170</v>
      </c>
      <c r="N60" s="66">
        <v>50</v>
      </c>
      <c r="O60" s="66">
        <v>31</v>
      </c>
      <c r="P60" s="66">
        <v>19</v>
      </c>
      <c r="Q60" s="66">
        <v>0</v>
      </c>
      <c r="R60" s="66">
        <v>0</v>
      </c>
      <c r="S60" s="66">
        <v>0</v>
      </c>
    </row>
    <row r="61" spans="1:19" x14ac:dyDescent="0.2">
      <c r="A61" s="98" t="s">
        <v>256</v>
      </c>
      <c r="B61" s="66">
        <f>+E61+H61+'[1]rechte Seite FRANZÖSISCH'!A62+'[1]rechte Seite FRANZÖSISCH'!D62+'[1]rechte Seite FRANZÖSISCH'!G62</f>
        <v>748</v>
      </c>
      <c r="C61" s="66">
        <f>+F61+I61+'[1]rechte Seite FRANZÖSISCH'!B62+'[1]rechte Seite FRANZÖSISCH'!E62+'[1]rechte Seite FRANZÖSISCH'!H62</f>
        <v>534</v>
      </c>
      <c r="D61" s="66">
        <f>+G61+J61+'[1]rechte Seite FRANZÖSISCH'!C62+'[1]rechte Seite FRANZÖSISCH'!F62+'[1]rechte Seite FRANZÖSISCH'!I62</f>
        <v>214</v>
      </c>
      <c r="E61" s="66">
        <v>55</v>
      </c>
      <c r="F61" s="66">
        <v>30</v>
      </c>
      <c r="G61" s="66">
        <v>25</v>
      </c>
      <c r="H61" s="66">
        <v>2</v>
      </c>
      <c r="I61" s="66">
        <v>2</v>
      </c>
      <c r="J61" s="66">
        <v>0</v>
      </c>
      <c r="K61" s="66">
        <v>10</v>
      </c>
      <c r="L61" s="66">
        <v>8</v>
      </c>
      <c r="M61" s="66">
        <v>2</v>
      </c>
      <c r="N61" s="66">
        <v>25</v>
      </c>
      <c r="O61" s="66">
        <v>17</v>
      </c>
      <c r="P61" s="66">
        <v>8</v>
      </c>
      <c r="Q61" s="66">
        <v>131</v>
      </c>
      <c r="R61" s="66">
        <v>0</v>
      </c>
      <c r="S61" s="66">
        <v>131</v>
      </c>
    </row>
    <row r="62" spans="1:19" x14ac:dyDescent="0.2">
      <c r="A62" s="98" t="s">
        <v>257</v>
      </c>
      <c r="B62" s="66">
        <f>+E62+H62+'[1]rechte Seite FRANZÖSISCH'!A63+'[1]rechte Seite FRANZÖSISCH'!D63+'[1]rechte Seite FRANZÖSISCH'!G63</f>
        <v>350</v>
      </c>
      <c r="C62" s="66">
        <f>+F62+I62+'[1]rechte Seite FRANZÖSISCH'!B63+'[1]rechte Seite FRANZÖSISCH'!E63+'[1]rechte Seite FRANZÖSISCH'!H63</f>
        <v>146</v>
      </c>
      <c r="D62" s="66">
        <f>+G62+J62+'[1]rechte Seite FRANZÖSISCH'!C63+'[1]rechte Seite FRANZÖSISCH'!F63+'[1]rechte Seite FRANZÖSISCH'!I63</f>
        <v>204</v>
      </c>
      <c r="E62" s="66">
        <v>175</v>
      </c>
      <c r="F62" s="66">
        <v>116</v>
      </c>
      <c r="G62" s="66">
        <v>59</v>
      </c>
      <c r="H62" s="66">
        <v>9</v>
      </c>
      <c r="I62" s="66">
        <v>5</v>
      </c>
      <c r="J62" s="66">
        <v>4</v>
      </c>
      <c r="K62" s="66">
        <v>41</v>
      </c>
      <c r="L62" s="66">
        <v>27</v>
      </c>
      <c r="M62" s="66">
        <v>14</v>
      </c>
      <c r="N62" s="66">
        <v>17</v>
      </c>
      <c r="O62" s="66">
        <v>10</v>
      </c>
      <c r="P62" s="66">
        <v>7</v>
      </c>
      <c r="Q62" s="66">
        <v>10</v>
      </c>
      <c r="R62" s="66">
        <v>0</v>
      </c>
      <c r="S62" s="66">
        <v>10</v>
      </c>
    </row>
    <row r="63" spans="1:19" x14ac:dyDescent="0.2">
      <c r="A63" s="98" t="s">
        <v>258</v>
      </c>
      <c r="B63" s="66">
        <f>+E63+H63+'[1]rechte Seite FRANZÖSISCH'!A64+'[1]rechte Seite FRANZÖSISCH'!D64+'[1]rechte Seite FRANZÖSISCH'!G64</f>
        <v>1957</v>
      </c>
      <c r="C63" s="66">
        <f>+F63+I63+'[1]rechte Seite FRANZÖSISCH'!B64+'[1]rechte Seite FRANZÖSISCH'!E64+'[1]rechte Seite FRANZÖSISCH'!H64</f>
        <v>1381</v>
      </c>
      <c r="D63" s="66">
        <f>+G63+J63+'[1]rechte Seite FRANZÖSISCH'!C64+'[1]rechte Seite FRANZÖSISCH'!F64+'[1]rechte Seite FRANZÖSISCH'!I64</f>
        <v>576</v>
      </c>
      <c r="E63" s="66">
        <v>1863</v>
      </c>
      <c r="F63" s="66">
        <v>1323</v>
      </c>
      <c r="G63" s="66">
        <v>540</v>
      </c>
      <c r="H63" s="66">
        <v>26</v>
      </c>
      <c r="I63" s="66">
        <v>21</v>
      </c>
      <c r="J63" s="66">
        <v>5</v>
      </c>
      <c r="K63" s="66">
        <v>598</v>
      </c>
      <c r="L63" s="66">
        <v>459</v>
      </c>
      <c r="M63" s="66">
        <v>139</v>
      </c>
      <c r="N63" s="66">
        <v>103</v>
      </c>
      <c r="O63" s="66">
        <v>42</v>
      </c>
      <c r="P63" s="66">
        <v>61</v>
      </c>
      <c r="Q63" s="66">
        <v>60</v>
      </c>
      <c r="R63" s="66">
        <v>7</v>
      </c>
      <c r="S63" s="66">
        <v>53</v>
      </c>
    </row>
    <row r="64" spans="1:19" x14ac:dyDescent="0.2">
      <c r="A64" s="98" t="s">
        <v>259</v>
      </c>
      <c r="B64" s="66">
        <f>+E64+H64+'[1]rechte Seite FRANZÖSISCH'!A65+'[1]rechte Seite FRANZÖSISCH'!D65+'[1]rechte Seite FRANZÖSISCH'!G65</f>
        <v>826</v>
      </c>
      <c r="C64" s="66">
        <f>+F64+I64+'[1]rechte Seite FRANZÖSISCH'!B65+'[1]rechte Seite FRANZÖSISCH'!E65+'[1]rechte Seite FRANZÖSISCH'!H65</f>
        <v>542</v>
      </c>
      <c r="D64" s="66">
        <f>+G64+J64+'[1]rechte Seite FRANZÖSISCH'!C65+'[1]rechte Seite FRANZÖSISCH'!F65+'[1]rechte Seite FRANZÖSISCH'!I65</f>
        <v>284</v>
      </c>
      <c r="E64" s="66">
        <v>59</v>
      </c>
      <c r="F64" s="66">
        <v>32</v>
      </c>
      <c r="G64" s="66">
        <v>27</v>
      </c>
      <c r="H64" s="66">
        <v>6</v>
      </c>
      <c r="I64" s="66">
        <v>2</v>
      </c>
      <c r="J64" s="66">
        <v>4</v>
      </c>
      <c r="K64" s="66">
        <v>46</v>
      </c>
      <c r="L64" s="66">
        <v>34</v>
      </c>
      <c r="M64" s="66">
        <v>12</v>
      </c>
      <c r="N64" s="66">
        <v>1</v>
      </c>
      <c r="O64" s="66">
        <v>0</v>
      </c>
      <c r="P64" s="66">
        <v>1</v>
      </c>
      <c r="Q64" s="66">
        <v>0</v>
      </c>
      <c r="R64" s="66">
        <v>0</v>
      </c>
      <c r="S64" s="66">
        <v>0</v>
      </c>
    </row>
    <row r="65" spans="1:19" x14ac:dyDescent="0.2">
      <c r="A65" s="101" t="s">
        <v>260</v>
      </c>
      <c r="B65" s="73">
        <f>+E65+H65+'[1]rechte Seite FRANZÖSISCH'!A66+'[1]rechte Seite FRANZÖSISCH'!D66+'[1]rechte Seite FRANZÖSISCH'!G66</f>
        <v>47</v>
      </c>
      <c r="C65" s="73">
        <f>+F65+I65+'[1]rechte Seite FRANZÖSISCH'!B66+'[1]rechte Seite FRANZÖSISCH'!E66+'[1]rechte Seite FRANZÖSISCH'!H66</f>
        <v>34</v>
      </c>
      <c r="D65" s="73">
        <f>+G65+J65+'[1]rechte Seite FRANZÖSISCH'!C66+'[1]rechte Seite FRANZÖSISCH'!F66+'[1]rechte Seite FRANZÖSISCH'!I66</f>
        <v>13</v>
      </c>
      <c r="E65" s="73">
        <v>0</v>
      </c>
      <c r="F65" s="73">
        <v>0</v>
      </c>
      <c r="G65" s="73">
        <v>0</v>
      </c>
      <c r="H65" s="73">
        <v>0</v>
      </c>
      <c r="I65" s="73">
        <v>0</v>
      </c>
      <c r="J65" s="73">
        <v>0</v>
      </c>
      <c r="K65" s="73">
        <v>0</v>
      </c>
      <c r="L65" s="73">
        <v>0</v>
      </c>
      <c r="M65" s="73">
        <v>0</v>
      </c>
      <c r="N65" s="73">
        <v>0</v>
      </c>
      <c r="O65" s="73">
        <v>0</v>
      </c>
      <c r="P65" s="73">
        <v>0</v>
      </c>
      <c r="Q65" s="73">
        <v>0</v>
      </c>
      <c r="R65" s="73">
        <v>0</v>
      </c>
      <c r="S65" s="73">
        <v>0</v>
      </c>
    </row>
    <row r="66" spans="1:19" x14ac:dyDescent="0.2">
      <c r="A66" s="103" t="s">
        <v>261</v>
      </c>
      <c r="B66" s="103"/>
      <c r="C66" s="166"/>
      <c r="D66" s="166"/>
      <c r="E66" s="166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workbookViewId="0">
      <selection activeCell="G2" sqref="G2"/>
    </sheetView>
  </sheetViews>
  <sheetFormatPr baseColWidth="10" defaultRowHeight="14.25" x14ac:dyDescent="0.2"/>
  <cols>
    <col min="1" max="1" width="18" customWidth="1"/>
  </cols>
  <sheetData>
    <row r="1" spans="1:19" ht="15" x14ac:dyDescent="0.25">
      <c r="A1" s="18" t="s">
        <v>366</v>
      </c>
      <c r="B1" s="19"/>
      <c r="C1" s="19"/>
      <c r="D1" s="19"/>
      <c r="E1" s="19"/>
      <c r="F1" s="5"/>
      <c r="G1" s="5"/>
      <c r="H1" s="5"/>
      <c r="I1" s="5"/>
    </row>
    <row r="2" spans="1:19" ht="15" x14ac:dyDescent="0.25">
      <c r="A2" s="20" t="s">
        <v>659</v>
      </c>
      <c r="B2" s="19"/>
      <c r="C2" s="19"/>
      <c r="D2" s="19"/>
      <c r="E2" s="19"/>
      <c r="F2" s="5"/>
      <c r="G2" s="5"/>
      <c r="H2" s="5"/>
      <c r="I2" s="5"/>
    </row>
    <row r="4" spans="1:19" x14ac:dyDescent="0.2">
      <c r="A4" s="76"/>
      <c r="B4" s="25" t="s">
        <v>277</v>
      </c>
      <c r="C4" s="23"/>
      <c r="D4" s="23"/>
      <c r="E4" s="23"/>
      <c r="F4" s="26"/>
      <c r="G4" s="78"/>
      <c r="H4" s="78"/>
      <c r="I4" s="24"/>
      <c r="J4" s="29"/>
      <c r="K4" s="30"/>
      <c r="L4" s="30"/>
      <c r="M4" s="30"/>
      <c r="N4" s="30"/>
      <c r="O4" s="167"/>
      <c r="P4" s="25" t="s">
        <v>367</v>
      </c>
      <c r="Q4" s="26"/>
      <c r="R4" s="23"/>
      <c r="S4" s="24"/>
    </row>
    <row r="5" spans="1:19" x14ac:dyDescent="0.2">
      <c r="A5" s="28" t="s">
        <v>199</v>
      </c>
      <c r="B5" s="39"/>
      <c r="C5" s="30"/>
      <c r="D5" s="30"/>
      <c r="E5" s="30"/>
      <c r="F5" s="30"/>
      <c r="G5" s="30"/>
      <c r="H5" s="167"/>
      <c r="I5" s="31"/>
      <c r="J5" s="23" t="s">
        <v>368</v>
      </c>
      <c r="K5" s="23"/>
      <c r="L5" s="23"/>
      <c r="M5" s="23"/>
      <c r="N5" s="23"/>
      <c r="O5" s="23"/>
      <c r="P5" s="39"/>
      <c r="Q5" s="33"/>
      <c r="R5" s="30"/>
      <c r="S5" s="31"/>
    </row>
    <row r="6" spans="1:19" ht="15" x14ac:dyDescent="0.25">
      <c r="A6" s="28"/>
      <c r="B6" s="49" t="s">
        <v>70</v>
      </c>
      <c r="C6" s="24"/>
      <c r="D6" s="168" t="s">
        <v>369</v>
      </c>
      <c r="E6" s="24"/>
      <c r="F6" s="25" t="s">
        <v>370</v>
      </c>
      <c r="G6" s="24"/>
      <c r="H6" s="25" t="s">
        <v>371</v>
      </c>
      <c r="I6" s="24"/>
      <c r="J6" s="168" t="s">
        <v>372</v>
      </c>
      <c r="K6" s="24"/>
      <c r="L6" s="25" t="s">
        <v>370</v>
      </c>
      <c r="M6" s="24"/>
      <c r="N6" s="25" t="s">
        <v>371</v>
      </c>
      <c r="O6" s="23"/>
      <c r="P6" s="25" t="s">
        <v>70</v>
      </c>
      <c r="Q6" s="36"/>
      <c r="R6" s="29"/>
      <c r="S6" s="46"/>
    </row>
    <row r="7" spans="1:19" x14ac:dyDescent="0.2">
      <c r="A7" s="28"/>
      <c r="B7" s="44"/>
      <c r="C7" s="46"/>
      <c r="D7" s="44"/>
      <c r="E7" s="46"/>
      <c r="F7" s="44"/>
      <c r="G7" s="46"/>
      <c r="H7" s="44"/>
      <c r="I7" s="46"/>
      <c r="J7" s="44"/>
      <c r="K7" s="46"/>
      <c r="L7" s="44"/>
      <c r="M7" s="46"/>
      <c r="N7" s="44"/>
      <c r="O7" s="47"/>
      <c r="P7" s="44"/>
      <c r="Q7" s="42"/>
      <c r="R7" s="169" t="s">
        <v>373</v>
      </c>
      <c r="S7" s="170"/>
    </row>
    <row r="8" spans="1:19" x14ac:dyDescent="0.2">
      <c r="A8" s="171"/>
      <c r="B8" s="172" t="s">
        <v>73</v>
      </c>
      <c r="C8" s="25" t="s">
        <v>75</v>
      </c>
      <c r="D8" s="172" t="s">
        <v>73</v>
      </c>
      <c r="E8" s="170" t="s">
        <v>75</v>
      </c>
      <c r="F8" s="172" t="s">
        <v>73</v>
      </c>
      <c r="G8" s="172" t="s">
        <v>75</v>
      </c>
      <c r="H8" s="172" t="s">
        <v>73</v>
      </c>
      <c r="I8" s="172" t="s">
        <v>75</v>
      </c>
      <c r="J8" s="172" t="s">
        <v>73</v>
      </c>
      <c r="K8" s="172" t="s">
        <v>75</v>
      </c>
      <c r="L8" s="172" t="s">
        <v>73</v>
      </c>
      <c r="M8" s="172" t="s">
        <v>75</v>
      </c>
      <c r="N8" s="172" t="s">
        <v>73</v>
      </c>
      <c r="O8" s="172" t="s">
        <v>75</v>
      </c>
      <c r="P8" s="172" t="s">
        <v>73</v>
      </c>
      <c r="Q8" s="172" t="s">
        <v>75</v>
      </c>
      <c r="R8" s="173" t="s">
        <v>73</v>
      </c>
      <c r="S8" s="173" t="s">
        <v>75</v>
      </c>
    </row>
    <row r="9" spans="1:19" x14ac:dyDescent="0.2">
      <c r="A9" s="98" t="s">
        <v>200</v>
      </c>
      <c r="B9" s="310">
        <f>+D9+F9+H9</f>
        <v>1886630</v>
      </c>
      <c r="C9" s="293">
        <f>+E9+G9+I9</f>
        <v>885115</v>
      </c>
      <c r="D9" s="315">
        <v>27436</v>
      </c>
      <c r="E9" s="320">
        <v>9695</v>
      </c>
      <c r="F9" s="320">
        <v>621595</v>
      </c>
      <c r="G9" s="320">
        <v>300522</v>
      </c>
      <c r="H9" s="320">
        <v>1237599</v>
      </c>
      <c r="I9" s="320">
        <v>574898</v>
      </c>
      <c r="J9" s="322">
        <v>24006</v>
      </c>
      <c r="K9" s="322">
        <v>8161</v>
      </c>
      <c r="L9" s="322">
        <v>435989</v>
      </c>
      <c r="M9" s="322">
        <v>201184</v>
      </c>
      <c r="N9" s="322">
        <v>824195</v>
      </c>
      <c r="O9" s="322">
        <v>372904</v>
      </c>
      <c r="P9" s="320">
        <v>62290</v>
      </c>
      <c r="Q9" s="320">
        <v>22762</v>
      </c>
      <c r="R9" s="325">
        <v>52356</v>
      </c>
      <c r="S9" s="325">
        <v>17880</v>
      </c>
    </row>
    <row r="10" spans="1:19" x14ac:dyDescent="0.2">
      <c r="A10" s="98" t="s">
        <v>201</v>
      </c>
      <c r="B10" s="310">
        <f t="shared" ref="B10:C66" si="0">+D10+F10+H10</f>
        <v>1641560</v>
      </c>
      <c r="C10" s="66">
        <f t="shared" si="0"/>
        <v>752830</v>
      </c>
      <c r="D10" s="315">
        <v>24440</v>
      </c>
      <c r="E10" s="313">
        <v>8358</v>
      </c>
      <c r="F10" s="313">
        <v>488809</v>
      </c>
      <c r="G10" s="313">
        <v>226915</v>
      </c>
      <c r="H10" s="313">
        <v>1128311</v>
      </c>
      <c r="I10" s="313">
        <v>517557</v>
      </c>
      <c r="J10" s="323">
        <v>23868</v>
      </c>
      <c r="K10" s="323">
        <v>8068</v>
      </c>
      <c r="L10" s="323">
        <v>420292</v>
      </c>
      <c r="M10" s="323">
        <v>190295</v>
      </c>
      <c r="N10" s="323">
        <v>814475</v>
      </c>
      <c r="O10" s="323">
        <v>366519</v>
      </c>
      <c r="P10" s="313">
        <v>54205</v>
      </c>
      <c r="Q10" s="313">
        <v>18925</v>
      </c>
      <c r="R10" s="72">
        <v>52169</v>
      </c>
      <c r="S10" s="72">
        <v>17787</v>
      </c>
    </row>
    <row r="11" spans="1:19" x14ac:dyDescent="0.2">
      <c r="A11" s="98" t="s">
        <v>484</v>
      </c>
      <c r="B11" s="310">
        <f t="shared" si="0"/>
        <v>1279455</v>
      </c>
      <c r="C11" s="66">
        <f t="shared" si="0"/>
        <v>574002</v>
      </c>
      <c r="D11" s="315">
        <v>23761</v>
      </c>
      <c r="E11" s="313">
        <v>8016</v>
      </c>
      <c r="F11" s="313">
        <v>417081</v>
      </c>
      <c r="G11" s="313">
        <v>187720</v>
      </c>
      <c r="H11" s="313">
        <v>838613</v>
      </c>
      <c r="I11" s="313">
        <v>378266</v>
      </c>
      <c r="J11" s="323">
        <v>23731</v>
      </c>
      <c r="K11" s="323">
        <v>8002</v>
      </c>
      <c r="L11" s="323">
        <v>414255</v>
      </c>
      <c r="M11" s="323">
        <v>186194</v>
      </c>
      <c r="N11" s="323">
        <v>811607</v>
      </c>
      <c r="O11" s="323">
        <v>365011</v>
      </c>
      <c r="P11" s="313">
        <v>52190</v>
      </c>
      <c r="Q11" s="313">
        <v>17739</v>
      </c>
      <c r="R11" s="72">
        <v>51999</v>
      </c>
      <c r="S11" s="72">
        <v>17709</v>
      </c>
    </row>
    <row r="12" spans="1:19" x14ac:dyDescent="0.2">
      <c r="A12" s="98" t="s">
        <v>485</v>
      </c>
      <c r="B12" s="310">
        <f t="shared" si="0"/>
        <v>1275545</v>
      </c>
      <c r="C12" s="66">
        <f t="shared" si="0"/>
        <v>572129</v>
      </c>
      <c r="D12" s="315">
        <v>23737</v>
      </c>
      <c r="E12" s="313">
        <v>8006</v>
      </c>
      <c r="F12" s="313">
        <v>415647</v>
      </c>
      <c r="G12" s="313">
        <v>187029</v>
      </c>
      <c r="H12" s="313">
        <v>836161</v>
      </c>
      <c r="I12" s="313">
        <v>377094</v>
      </c>
      <c r="J12" s="323">
        <v>23707</v>
      </c>
      <c r="K12" s="323">
        <v>7992</v>
      </c>
      <c r="L12" s="323">
        <v>412821</v>
      </c>
      <c r="M12" s="323">
        <v>185503</v>
      </c>
      <c r="N12" s="323">
        <v>809155</v>
      </c>
      <c r="O12" s="323">
        <v>363839</v>
      </c>
      <c r="P12" s="313">
        <v>52101</v>
      </c>
      <c r="Q12" s="313">
        <v>17699</v>
      </c>
      <c r="R12" s="72">
        <v>51910</v>
      </c>
      <c r="S12" s="72">
        <v>17669</v>
      </c>
    </row>
    <row r="13" spans="1:19" x14ac:dyDescent="0.2">
      <c r="A13" s="99" t="s">
        <v>202</v>
      </c>
      <c r="B13" s="311">
        <f t="shared" si="0"/>
        <v>11887</v>
      </c>
      <c r="C13" s="68">
        <f t="shared" si="0"/>
        <v>5496</v>
      </c>
      <c r="D13" s="316">
        <v>68</v>
      </c>
      <c r="E13" s="314">
        <v>21</v>
      </c>
      <c r="F13" s="321">
        <v>4509</v>
      </c>
      <c r="G13" s="314">
        <v>2017</v>
      </c>
      <c r="H13" s="314">
        <v>7310</v>
      </c>
      <c r="I13" s="314">
        <v>3458</v>
      </c>
      <c r="J13" s="321">
        <v>68</v>
      </c>
      <c r="K13" s="321">
        <v>21</v>
      </c>
      <c r="L13" s="321">
        <v>4509</v>
      </c>
      <c r="M13" s="321">
        <v>2017</v>
      </c>
      <c r="N13" s="314">
        <v>7310</v>
      </c>
      <c r="O13" s="314">
        <v>3458</v>
      </c>
      <c r="P13" s="314">
        <v>464</v>
      </c>
      <c r="Q13" s="314">
        <v>166</v>
      </c>
      <c r="R13" s="70">
        <v>464</v>
      </c>
      <c r="S13" s="70">
        <v>166</v>
      </c>
    </row>
    <row r="14" spans="1:19" x14ac:dyDescent="0.2">
      <c r="A14" s="100" t="s">
        <v>203</v>
      </c>
      <c r="B14" s="311">
        <f>+D14+F14+H14</f>
        <v>5004</v>
      </c>
      <c r="C14" s="68">
        <f>+E14+G14+I14</f>
        <v>2995</v>
      </c>
      <c r="D14" s="316">
        <v>491</v>
      </c>
      <c r="E14" s="314">
        <v>225</v>
      </c>
      <c r="F14" s="321">
        <v>3553</v>
      </c>
      <c r="G14" s="314">
        <v>2100</v>
      </c>
      <c r="H14" s="314">
        <v>960</v>
      </c>
      <c r="I14" s="314">
        <v>670</v>
      </c>
      <c r="J14" s="321">
        <v>491</v>
      </c>
      <c r="K14" s="321">
        <v>225</v>
      </c>
      <c r="L14" s="321">
        <v>3553</v>
      </c>
      <c r="M14" s="321">
        <v>2100</v>
      </c>
      <c r="N14" s="314">
        <v>960</v>
      </c>
      <c r="O14" s="314">
        <v>670</v>
      </c>
      <c r="P14" s="314">
        <v>741</v>
      </c>
      <c r="Q14" s="314">
        <v>351</v>
      </c>
      <c r="R14" s="70">
        <v>741</v>
      </c>
      <c r="S14" s="70">
        <v>351</v>
      </c>
    </row>
    <row r="15" spans="1:19" x14ac:dyDescent="0.2">
      <c r="A15" s="99" t="s">
        <v>204</v>
      </c>
      <c r="B15" s="311">
        <f t="shared" si="0"/>
        <v>4710</v>
      </c>
      <c r="C15" s="68">
        <f t="shared" si="0"/>
        <v>2292</v>
      </c>
      <c r="D15" s="316">
        <v>20</v>
      </c>
      <c r="E15" s="314">
        <v>10</v>
      </c>
      <c r="F15" s="321">
        <v>1793</v>
      </c>
      <c r="G15" s="314">
        <v>798</v>
      </c>
      <c r="H15" s="314">
        <v>2897</v>
      </c>
      <c r="I15" s="314">
        <v>1484</v>
      </c>
      <c r="J15" s="321">
        <v>20</v>
      </c>
      <c r="K15" s="321">
        <v>10</v>
      </c>
      <c r="L15" s="321">
        <v>1793</v>
      </c>
      <c r="M15" s="321">
        <v>798</v>
      </c>
      <c r="N15" s="314">
        <v>2897</v>
      </c>
      <c r="O15" s="314">
        <v>1484</v>
      </c>
      <c r="P15" s="314">
        <v>136</v>
      </c>
      <c r="Q15" s="314">
        <v>75</v>
      </c>
      <c r="R15" s="70">
        <v>136</v>
      </c>
      <c r="S15" s="70">
        <v>75</v>
      </c>
    </row>
    <row r="16" spans="1:19" x14ac:dyDescent="0.2">
      <c r="A16" s="99" t="s">
        <v>205</v>
      </c>
      <c r="B16" s="311">
        <f t="shared" si="0"/>
        <v>293156</v>
      </c>
      <c r="C16" s="68">
        <f t="shared" si="0"/>
        <v>130419</v>
      </c>
      <c r="D16" s="316">
        <v>4088</v>
      </c>
      <c r="E16" s="314">
        <v>1027</v>
      </c>
      <c r="F16" s="321">
        <v>119438</v>
      </c>
      <c r="G16" s="314">
        <v>53083</v>
      </c>
      <c r="H16" s="314">
        <v>169630</v>
      </c>
      <c r="I16" s="314">
        <v>76309</v>
      </c>
      <c r="J16" s="321">
        <v>4088</v>
      </c>
      <c r="K16" s="321">
        <v>1027</v>
      </c>
      <c r="L16" s="321">
        <v>119438</v>
      </c>
      <c r="M16" s="321">
        <v>53083</v>
      </c>
      <c r="N16" s="314">
        <v>169630</v>
      </c>
      <c r="O16" s="314">
        <v>76309</v>
      </c>
      <c r="P16" s="314">
        <v>12211</v>
      </c>
      <c r="Q16" s="314">
        <v>3564</v>
      </c>
      <c r="R16" s="70">
        <v>12211</v>
      </c>
      <c r="S16" s="70">
        <v>3564</v>
      </c>
    </row>
    <row r="17" spans="1:19" x14ac:dyDescent="0.2">
      <c r="A17" s="99" t="s">
        <v>206</v>
      </c>
      <c r="B17" s="311">
        <f t="shared" si="0"/>
        <v>3530</v>
      </c>
      <c r="C17" s="68">
        <f t="shared" si="0"/>
        <v>2089</v>
      </c>
      <c r="D17" s="316">
        <v>40</v>
      </c>
      <c r="E17" s="314">
        <v>21</v>
      </c>
      <c r="F17" s="321">
        <v>1439</v>
      </c>
      <c r="G17" s="314">
        <v>814</v>
      </c>
      <c r="H17" s="314">
        <v>2051</v>
      </c>
      <c r="I17" s="314">
        <v>1254</v>
      </c>
      <c r="J17" s="321">
        <v>40</v>
      </c>
      <c r="K17" s="321">
        <v>21</v>
      </c>
      <c r="L17" s="321">
        <v>1439</v>
      </c>
      <c r="M17" s="321">
        <v>814</v>
      </c>
      <c r="N17" s="314">
        <v>2051</v>
      </c>
      <c r="O17" s="314">
        <v>1254</v>
      </c>
      <c r="P17" s="314">
        <v>210</v>
      </c>
      <c r="Q17" s="314">
        <v>110</v>
      </c>
      <c r="R17" s="70">
        <v>210</v>
      </c>
      <c r="S17" s="70">
        <v>110</v>
      </c>
    </row>
    <row r="18" spans="1:19" x14ac:dyDescent="0.2">
      <c r="A18" s="99" t="s">
        <v>207</v>
      </c>
      <c r="B18" s="311">
        <f t="shared" si="0"/>
        <v>110190</v>
      </c>
      <c r="C18" s="68">
        <f t="shared" si="0"/>
        <v>50132</v>
      </c>
      <c r="D18" s="316">
        <v>851</v>
      </c>
      <c r="E18" s="314">
        <v>334</v>
      </c>
      <c r="F18" s="321">
        <v>46206</v>
      </c>
      <c r="G18" s="314">
        <v>20497</v>
      </c>
      <c r="H18" s="314">
        <v>63133</v>
      </c>
      <c r="I18" s="314">
        <v>29301</v>
      </c>
      <c r="J18" s="321">
        <v>851</v>
      </c>
      <c r="K18" s="321">
        <v>334</v>
      </c>
      <c r="L18" s="321">
        <v>46206</v>
      </c>
      <c r="M18" s="321">
        <v>20497</v>
      </c>
      <c r="N18" s="314">
        <v>63133</v>
      </c>
      <c r="O18" s="314">
        <v>29301</v>
      </c>
      <c r="P18" s="314">
        <v>3165</v>
      </c>
      <c r="Q18" s="314">
        <v>1194</v>
      </c>
      <c r="R18" s="70">
        <v>3165</v>
      </c>
      <c r="S18" s="70">
        <v>1194</v>
      </c>
    </row>
    <row r="19" spans="1:19" x14ac:dyDescent="0.2">
      <c r="A19" s="99" t="s">
        <v>208</v>
      </c>
      <c r="B19" s="311">
        <f t="shared" si="0"/>
        <v>9676</v>
      </c>
      <c r="C19" s="68">
        <f t="shared" si="0"/>
        <v>4188</v>
      </c>
      <c r="D19" s="316">
        <v>124</v>
      </c>
      <c r="E19" s="314">
        <v>55</v>
      </c>
      <c r="F19" s="321">
        <v>4832</v>
      </c>
      <c r="G19" s="314">
        <v>2169</v>
      </c>
      <c r="H19" s="314">
        <v>4720</v>
      </c>
      <c r="I19" s="314">
        <v>1964</v>
      </c>
      <c r="J19" s="321">
        <v>124</v>
      </c>
      <c r="K19" s="321">
        <v>55</v>
      </c>
      <c r="L19" s="321">
        <v>4832</v>
      </c>
      <c r="M19" s="321">
        <v>2169</v>
      </c>
      <c r="N19" s="314">
        <v>4720</v>
      </c>
      <c r="O19" s="314">
        <v>1964</v>
      </c>
      <c r="P19" s="314">
        <v>404</v>
      </c>
      <c r="Q19" s="314">
        <v>145</v>
      </c>
      <c r="R19" s="70">
        <v>404</v>
      </c>
      <c r="S19" s="70">
        <v>145</v>
      </c>
    </row>
    <row r="20" spans="1:19" x14ac:dyDescent="0.2">
      <c r="A20" s="99" t="s">
        <v>209</v>
      </c>
      <c r="B20" s="311">
        <f t="shared" si="0"/>
        <v>40405</v>
      </c>
      <c r="C20" s="68">
        <f t="shared" si="0"/>
        <v>17238</v>
      </c>
      <c r="D20" s="316">
        <v>359</v>
      </c>
      <c r="E20" s="314">
        <v>117</v>
      </c>
      <c r="F20" s="321">
        <v>18465</v>
      </c>
      <c r="G20" s="314">
        <v>7907</v>
      </c>
      <c r="H20" s="314">
        <v>21581</v>
      </c>
      <c r="I20" s="314">
        <v>9214</v>
      </c>
      <c r="J20" s="321">
        <v>359</v>
      </c>
      <c r="K20" s="321">
        <v>117</v>
      </c>
      <c r="L20" s="321">
        <v>18465</v>
      </c>
      <c r="M20" s="321">
        <v>7907</v>
      </c>
      <c r="N20" s="314">
        <v>21581</v>
      </c>
      <c r="O20" s="314">
        <v>9214</v>
      </c>
      <c r="P20" s="314">
        <v>2068</v>
      </c>
      <c r="Q20" s="314">
        <v>620</v>
      </c>
      <c r="R20" s="70">
        <v>2068</v>
      </c>
      <c r="S20" s="70">
        <v>620</v>
      </c>
    </row>
    <row r="21" spans="1:19" x14ac:dyDescent="0.2">
      <c r="A21" s="99" t="s">
        <v>210</v>
      </c>
      <c r="B21" s="311">
        <f t="shared" si="0"/>
        <v>3619</v>
      </c>
      <c r="C21" s="68">
        <f t="shared" si="0"/>
        <v>1578</v>
      </c>
      <c r="D21" s="316">
        <v>56</v>
      </c>
      <c r="E21" s="314">
        <v>12</v>
      </c>
      <c r="F21" s="321">
        <v>1851</v>
      </c>
      <c r="G21" s="314">
        <v>771</v>
      </c>
      <c r="H21" s="314">
        <v>1712</v>
      </c>
      <c r="I21" s="314">
        <v>795</v>
      </c>
      <c r="J21" s="321">
        <v>56</v>
      </c>
      <c r="K21" s="321">
        <v>12</v>
      </c>
      <c r="L21" s="321">
        <v>1851</v>
      </c>
      <c r="M21" s="321">
        <v>771</v>
      </c>
      <c r="N21" s="314">
        <v>1712</v>
      </c>
      <c r="O21" s="314">
        <v>795</v>
      </c>
      <c r="P21" s="314">
        <v>171</v>
      </c>
      <c r="Q21" s="314">
        <v>63</v>
      </c>
      <c r="R21" s="70">
        <v>171</v>
      </c>
      <c r="S21" s="70">
        <v>63</v>
      </c>
    </row>
    <row r="22" spans="1:19" x14ac:dyDescent="0.2">
      <c r="A22" s="99" t="s">
        <v>211</v>
      </c>
      <c r="B22" s="311">
        <f t="shared" si="0"/>
        <v>301254</v>
      </c>
      <c r="C22" s="68">
        <f t="shared" si="0"/>
        <v>125890</v>
      </c>
      <c r="D22" s="317">
        <v>1491</v>
      </c>
      <c r="E22" s="67">
        <v>390</v>
      </c>
      <c r="F22" s="321">
        <v>51037</v>
      </c>
      <c r="G22" s="314">
        <v>19569</v>
      </c>
      <c r="H22" s="67">
        <v>248726</v>
      </c>
      <c r="I22" s="67">
        <v>105931</v>
      </c>
      <c r="J22" s="70">
        <v>1491</v>
      </c>
      <c r="K22" s="70">
        <v>390</v>
      </c>
      <c r="L22" s="321">
        <v>51037</v>
      </c>
      <c r="M22" s="70">
        <v>19569</v>
      </c>
      <c r="N22" s="314">
        <v>248726</v>
      </c>
      <c r="O22" s="314">
        <v>105931</v>
      </c>
      <c r="P22" s="70">
        <v>5485</v>
      </c>
      <c r="Q22" s="70">
        <v>1377</v>
      </c>
      <c r="R22" s="70">
        <v>5485</v>
      </c>
      <c r="S22" s="70">
        <v>1377</v>
      </c>
    </row>
    <row r="23" spans="1:19" x14ac:dyDescent="0.2">
      <c r="A23" s="99" t="s">
        <v>212</v>
      </c>
      <c r="B23" s="311">
        <f t="shared" si="0"/>
        <v>1393</v>
      </c>
      <c r="C23" s="68">
        <f t="shared" si="0"/>
        <v>582</v>
      </c>
      <c r="D23" s="316">
        <v>20</v>
      </c>
      <c r="E23" s="67">
        <v>5</v>
      </c>
      <c r="F23" s="321">
        <v>742</v>
      </c>
      <c r="G23" s="314">
        <v>312</v>
      </c>
      <c r="H23" s="314">
        <v>631</v>
      </c>
      <c r="I23" s="314">
        <v>265</v>
      </c>
      <c r="J23" s="321">
        <v>20</v>
      </c>
      <c r="K23" s="321">
        <v>5</v>
      </c>
      <c r="L23" s="321">
        <v>742</v>
      </c>
      <c r="M23" s="70">
        <v>312</v>
      </c>
      <c r="N23" s="314">
        <v>631</v>
      </c>
      <c r="O23" s="314">
        <v>265</v>
      </c>
      <c r="P23" s="70">
        <v>26</v>
      </c>
      <c r="Q23" s="70">
        <v>8</v>
      </c>
      <c r="R23" s="70">
        <v>26</v>
      </c>
      <c r="S23" s="70">
        <v>8</v>
      </c>
    </row>
    <row r="24" spans="1:19" x14ac:dyDescent="0.2">
      <c r="A24" s="100" t="s">
        <v>213</v>
      </c>
      <c r="B24" s="311">
        <f>+D24+F24+H24</f>
        <v>167</v>
      </c>
      <c r="C24" s="68">
        <f>+E24+G24+I24</f>
        <v>90</v>
      </c>
      <c r="D24" s="316">
        <v>3</v>
      </c>
      <c r="E24" s="67">
        <v>0</v>
      </c>
      <c r="F24" s="321">
        <v>111</v>
      </c>
      <c r="G24" s="314">
        <v>64</v>
      </c>
      <c r="H24" s="314">
        <v>53</v>
      </c>
      <c r="I24" s="314">
        <v>26</v>
      </c>
      <c r="J24" s="321">
        <v>3</v>
      </c>
      <c r="K24" s="321">
        <v>0</v>
      </c>
      <c r="L24" s="70">
        <v>111</v>
      </c>
      <c r="M24" s="70">
        <v>64</v>
      </c>
      <c r="N24" s="314">
        <v>53</v>
      </c>
      <c r="O24" s="314">
        <v>26</v>
      </c>
      <c r="P24" s="70">
        <v>67</v>
      </c>
      <c r="Q24" s="70">
        <v>3</v>
      </c>
      <c r="R24" s="70">
        <v>67</v>
      </c>
      <c r="S24" s="314">
        <v>3</v>
      </c>
    </row>
    <row r="25" spans="1:19" x14ac:dyDescent="0.2">
      <c r="A25" s="99" t="s">
        <v>214</v>
      </c>
      <c r="B25" s="311">
        <f t="shared" si="0"/>
        <v>20081</v>
      </c>
      <c r="C25" s="68">
        <f t="shared" si="0"/>
        <v>9030</v>
      </c>
      <c r="D25" s="317">
        <v>120</v>
      </c>
      <c r="E25" s="67">
        <v>61</v>
      </c>
      <c r="F25" s="70">
        <v>6157</v>
      </c>
      <c r="G25" s="67">
        <v>2667</v>
      </c>
      <c r="H25" s="67">
        <v>13804</v>
      </c>
      <c r="I25" s="67">
        <v>6302</v>
      </c>
      <c r="J25" s="70">
        <v>120</v>
      </c>
      <c r="K25" s="70">
        <v>61</v>
      </c>
      <c r="L25" s="70">
        <v>6157</v>
      </c>
      <c r="M25" s="70">
        <v>2667</v>
      </c>
      <c r="N25" s="314">
        <v>13804</v>
      </c>
      <c r="O25" s="314">
        <v>6302</v>
      </c>
      <c r="P25" s="70">
        <v>650</v>
      </c>
      <c r="Q25" s="70">
        <v>209</v>
      </c>
      <c r="R25" s="314">
        <v>650</v>
      </c>
      <c r="S25" s="314">
        <v>209</v>
      </c>
    </row>
    <row r="26" spans="1:19" x14ac:dyDescent="0.2">
      <c r="A26" s="99" t="s">
        <v>215</v>
      </c>
      <c r="B26" s="311">
        <f t="shared" si="0"/>
        <v>39646</v>
      </c>
      <c r="C26" s="68">
        <f t="shared" si="0"/>
        <v>18159</v>
      </c>
      <c r="D26" s="316">
        <v>535</v>
      </c>
      <c r="E26" s="314">
        <v>144</v>
      </c>
      <c r="F26" s="321">
        <v>10482</v>
      </c>
      <c r="G26" s="314">
        <v>4586</v>
      </c>
      <c r="H26" s="314">
        <v>28629</v>
      </c>
      <c r="I26" s="314">
        <v>13429</v>
      </c>
      <c r="J26" s="321">
        <v>535</v>
      </c>
      <c r="K26" s="321">
        <v>144</v>
      </c>
      <c r="L26" s="321">
        <v>10482</v>
      </c>
      <c r="M26" s="321">
        <v>4586</v>
      </c>
      <c r="N26" s="314">
        <v>28629</v>
      </c>
      <c r="O26" s="314">
        <v>13429</v>
      </c>
      <c r="P26" s="70">
        <v>1546</v>
      </c>
      <c r="Q26" s="70">
        <v>502</v>
      </c>
      <c r="R26" s="314">
        <v>1546</v>
      </c>
      <c r="S26" s="314">
        <v>502</v>
      </c>
    </row>
    <row r="27" spans="1:19" x14ac:dyDescent="0.2">
      <c r="A27" s="100" t="s">
        <v>216</v>
      </c>
      <c r="B27" s="311">
        <f>+D27+F27+H27</f>
        <v>17927</v>
      </c>
      <c r="C27" s="68">
        <f>+E27+G27+I27</f>
        <v>9522</v>
      </c>
      <c r="D27" s="316">
        <v>2096</v>
      </c>
      <c r="E27" s="314">
        <v>675</v>
      </c>
      <c r="F27" s="321">
        <v>12569</v>
      </c>
      <c r="G27" s="314">
        <v>6729</v>
      </c>
      <c r="H27" s="314">
        <v>3262</v>
      </c>
      <c r="I27" s="314">
        <v>2118</v>
      </c>
      <c r="J27" s="321">
        <v>2096</v>
      </c>
      <c r="K27" s="321">
        <v>675</v>
      </c>
      <c r="L27" s="321">
        <v>12569</v>
      </c>
      <c r="M27" s="321">
        <v>6729</v>
      </c>
      <c r="N27" s="314">
        <v>3262</v>
      </c>
      <c r="O27" s="314">
        <v>2118</v>
      </c>
      <c r="P27" s="70">
        <v>3789</v>
      </c>
      <c r="Q27" s="70">
        <v>1250</v>
      </c>
      <c r="R27" s="314">
        <v>3789</v>
      </c>
      <c r="S27" s="314">
        <v>1250</v>
      </c>
    </row>
    <row r="28" spans="1:19" x14ac:dyDescent="0.2">
      <c r="A28" s="99" t="s">
        <v>217</v>
      </c>
      <c r="B28" s="311">
        <f t="shared" si="0"/>
        <v>253769</v>
      </c>
      <c r="C28" s="68">
        <f t="shared" si="0"/>
        <v>113328</v>
      </c>
      <c r="D28" s="316">
        <v>7144</v>
      </c>
      <c r="E28" s="314">
        <v>2354</v>
      </c>
      <c r="F28" s="321">
        <v>76219</v>
      </c>
      <c r="G28" s="314">
        <v>33122</v>
      </c>
      <c r="H28" s="314">
        <v>170406</v>
      </c>
      <c r="I28" s="314">
        <v>77852</v>
      </c>
      <c r="J28" s="321">
        <v>7144</v>
      </c>
      <c r="K28" s="321">
        <v>2354</v>
      </c>
      <c r="L28" s="321">
        <v>76219</v>
      </c>
      <c r="M28" s="321">
        <v>33122</v>
      </c>
      <c r="N28" s="314">
        <v>170406</v>
      </c>
      <c r="O28" s="314">
        <v>77852</v>
      </c>
      <c r="P28" s="70">
        <v>8003</v>
      </c>
      <c r="Q28" s="70">
        <v>2592</v>
      </c>
      <c r="R28" s="314">
        <v>8003</v>
      </c>
      <c r="S28" s="314">
        <v>2592</v>
      </c>
    </row>
    <row r="29" spans="1:19" x14ac:dyDescent="0.2">
      <c r="A29" s="100" t="s">
        <v>218</v>
      </c>
      <c r="B29" s="311">
        <f>+D29+F29+H29</f>
        <v>10195</v>
      </c>
      <c r="C29" s="68">
        <f>+E29+G29+I29</f>
        <v>6843</v>
      </c>
      <c r="D29" s="316">
        <v>943</v>
      </c>
      <c r="E29" s="314">
        <v>541</v>
      </c>
      <c r="F29" s="321">
        <v>7431</v>
      </c>
      <c r="G29" s="314">
        <v>5021</v>
      </c>
      <c r="H29" s="314">
        <v>1821</v>
      </c>
      <c r="I29" s="314">
        <v>1281</v>
      </c>
      <c r="J29" s="321">
        <v>943</v>
      </c>
      <c r="K29" s="321">
        <v>541</v>
      </c>
      <c r="L29" s="321">
        <v>7431</v>
      </c>
      <c r="M29" s="321">
        <v>5021</v>
      </c>
      <c r="N29" s="314">
        <v>1821</v>
      </c>
      <c r="O29" s="314">
        <v>1281</v>
      </c>
      <c r="P29" s="70">
        <v>1807</v>
      </c>
      <c r="Q29" s="70">
        <v>1210</v>
      </c>
      <c r="R29" s="314">
        <v>1807</v>
      </c>
      <c r="S29" s="314">
        <v>1210</v>
      </c>
    </row>
    <row r="30" spans="1:19" x14ac:dyDescent="0.2">
      <c r="A30" s="99" t="s">
        <v>219</v>
      </c>
      <c r="B30" s="311">
        <f t="shared" si="0"/>
        <v>7902</v>
      </c>
      <c r="C30" s="68">
        <f t="shared" si="0"/>
        <v>3874</v>
      </c>
      <c r="D30" s="316">
        <v>50</v>
      </c>
      <c r="E30" s="314">
        <v>28</v>
      </c>
      <c r="F30" s="321">
        <v>3258</v>
      </c>
      <c r="G30" s="314">
        <v>1588</v>
      </c>
      <c r="H30" s="314">
        <v>4594</v>
      </c>
      <c r="I30" s="314">
        <v>2258</v>
      </c>
      <c r="J30" s="321">
        <v>50</v>
      </c>
      <c r="K30" s="321">
        <v>28</v>
      </c>
      <c r="L30" s="321">
        <v>3258</v>
      </c>
      <c r="M30" s="321">
        <v>1588</v>
      </c>
      <c r="N30" s="314">
        <v>4594</v>
      </c>
      <c r="O30" s="314">
        <v>2258</v>
      </c>
      <c r="P30" s="70">
        <v>406</v>
      </c>
      <c r="Q30" s="70">
        <v>181</v>
      </c>
      <c r="R30" s="314">
        <v>406</v>
      </c>
      <c r="S30" s="314">
        <v>181</v>
      </c>
    </row>
    <row r="31" spans="1:19" x14ac:dyDescent="0.2">
      <c r="A31" s="99" t="s">
        <v>220</v>
      </c>
      <c r="B31" s="311">
        <f t="shared" si="0"/>
        <v>75387</v>
      </c>
      <c r="C31" s="68">
        <f t="shared" si="0"/>
        <v>33615</v>
      </c>
      <c r="D31" s="316">
        <v>1225</v>
      </c>
      <c r="E31" s="314">
        <v>371</v>
      </c>
      <c r="F31" s="321">
        <v>20623</v>
      </c>
      <c r="G31" s="314">
        <v>9317</v>
      </c>
      <c r="H31" s="314">
        <v>53539</v>
      </c>
      <c r="I31" s="314">
        <v>23927</v>
      </c>
      <c r="J31" s="321">
        <v>1225</v>
      </c>
      <c r="K31" s="321">
        <v>371</v>
      </c>
      <c r="L31" s="321">
        <v>20623</v>
      </c>
      <c r="M31" s="321">
        <v>9317</v>
      </c>
      <c r="N31" s="314">
        <v>53539</v>
      </c>
      <c r="O31" s="314">
        <v>23927</v>
      </c>
      <c r="P31" s="70">
        <v>2770</v>
      </c>
      <c r="Q31" s="70">
        <v>959</v>
      </c>
      <c r="R31" s="314">
        <v>2770</v>
      </c>
      <c r="S31" s="314">
        <v>959</v>
      </c>
    </row>
    <row r="32" spans="1:19" x14ac:dyDescent="0.2">
      <c r="A32" s="100" t="s">
        <v>221</v>
      </c>
      <c r="B32" s="311">
        <f t="shared" si="0"/>
        <v>11593</v>
      </c>
      <c r="C32" s="68">
        <f t="shared" si="0"/>
        <v>5920</v>
      </c>
      <c r="D32" s="317">
        <v>1646</v>
      </c>
      <c r="E32" s="67">
        <v>627</v>
      </c>
      <c r="F32" s="70">
        <v>7586</v>
      </c>
      <c r="G32" s="70">
        <v>3988</v>
      </c>
      <c r="H32" s="67">
        <v>2361</v>
      </c>
      <c r="I32" s="67">
        <v>1305</v>
      </c>
      <c r="J32" s="321">
        <v>1646</v>
      </c>
      <c r="K32" s="321">
        <v>627</v>
      </c>
      <c r="L32" s="70">
        <v>7586</v>
      </c>
      <c r="M32" s="70">
        <v>3988</v>
      </c>
      <c r="N32" s="314">
        <v>2361</v>
      </c>
      <c r="O32" s="314">
        <v>1305</v>
      </c>
      <c r="P32" s="70">
        <v>3121</v>
      </c>
      <c r="Q32" s="70">
        <v>1290</v>
      </c>
      <c r="R32" s="314">
        <v>3121</v>
      </c>
      <c r="S32" s="314">
        <v>1290</v>
      </c>
    </row>
    <row r="33" spans="1:19" x14ac:dyDescent="0.2">
      <c r="A33" s="100" t="s">
        <v>222</v>
      </c>
      <c r="B33" s="311">
        <f t="shared" si="0"/>
        <v>291</v>
      </c>
      <c r="C33" s="68">
        <f t="shared" si="0"/>
        <v>117</v>
      </c>
      <c r="D33" s="316">
        <v>4</v>
      </c>
      <c r="E33" s="314">
        <v>2</v>
      </c>
      <c r="F33" s="321">
        <v>240</v>
      </c>
      <c r="G33" s="314">
        <v>100</v>
      </c>
      <c r="H33" s="314">
        <v>47</v>
      </c>
      <c r="I33" s="314">
        <v>15</v>
      </c>
      <c r="J33" s="321">
        <v>4</v>
      </c>
      <c r="K33" s="321">
        <v>2</v>
      </c>
      <c r="L33" s="321">
        <v>240</v>
      </c>
      <c r="M33" s="321">
        <v>100</v>
      </c>
      <c r="N33" s="314">
        <v>47</v>
      </c>
      <c r="O33" s="314">
        <v>15</v>
      </c>
      <c r="P33" s="70">
        <v>13</v>
      </c>
      <c r="Q33" s="70">
        <v>7</v>
      </c>
      <c r="R33" s="314">
        <v>13</v>
      </c>
      <c r="S33" s="314">
        <v>7</v>
      </c>
    </row>
    <row r="34" spans="1:19" x14ac:dyDescent="0.2">
      <c r="A34" s="100" t="s">
        <v>223</v>
      </c>
      <c r="B34" s="311">
        <f t="shared" si="0"/>
        <v>9695</v>
      </c>
      <c r="C34" s="68">
        <f t="shared" si="0"/>
        <v>5692</v>
      </c>
      <c r="D34" s="316">
        <v>1305</v>
      </c>
      <c r="E34" s="314">
        <v>511</v>
      </c>
      <c r="F34" s="321">
        <v>6400</v>
      </c>
      <c r="G34" s="314">
        <v>3754</v>
      </c>
      <c r="H34" s="314">
        <v>1990</v>
      </c>
      <c r="I34" s="314">
        <v>1427</v>
      </c>
      <c r="J34" s="321">
        <v>1305</v>
      </c>
      <c r="K34" s="321">
        <v>511</v>
      </c>
      <c r="L34" s="321">
        <v>6400</v>
      </c>
      <c r="M34" s="321">
        <v>3754</v>
      </c>
      <c r="N34" s="314">
        <v>1990</v>
      </c>
      <c r="O34" s="314">
        <v>1427</v>
      </c>
      <c r="P34" s="70">
        <v>2476</v>
      </c>
      <c r="Q34" s="70">
        <v>953</v>
      </c>
      <c r="R34" s="314">
        <v>2476</v>
      </c>
      <c r="S34" s="314">
        <v>953</v>
      </c>
    </row>
    <row r="35" spans="1:19" x14ac:dyDescent="0.2">
      <c r="A35" s="100" t="s">
        <v>224</v>
      </c>
      <c r="B35" s="311">
        <f t="shared" si="0"/>
        <v>6212</v>
      </c>
      <c r="C35" s="68">
        <f t="shared" si="0"/>
        <v>3559</v>
      </c>
      <c r="D35" s="316">
        <v>471</v>
      </c>
      <c r="E35" s="314">
        <v>206</v>
      </c>
      <c r="F35" s="321">
        <v>3358</v>
      </c>
      <c r="G35" s="314">
        <v>1866</v>
      </c>
      <c r="H35" s="314">
        <v>2383</v>
      </c>
      <c r="I35" s="314">
        <v>1487</v>
      </c>
      <c r="J35" s="321">
        <v>471</v>
      </c>
      <c r="K35" s="321">
        <v>206</v>
      </c>
      <c r="L35" s="321">
        <v>3358</v>
      </c>
      <c r="M35" s="321">
        <v>1866</v>
      </c>
      <c r="N35" s="314">
        <v>2383</v>
      </c>
      <c r="O35" s="314">
        <v>1487</v>
      </c>
      <c r="P35" s="70">
        <v>1041</v>
      </c>
      <c r="Q35" s="70">
        <v>397</v>
      </c>
      <c r="R35" s="314">
        <v>1041</v>
      </c>
      <c r="S35" s="314">
        <v>397</v>
      </c>
    </row>
    <row r="36" spans="1:19" x14ac:dyDescent="0.2">
      <c r="A36" s="100" t="s">
        <v>235</v>
      </c>
      <c r="B36" s="311">
        <f t="shared" si="0"/>
        <v>30729</v>
      </c>
      <c r="C36" s="68">
        <f t="shared" si="0"/>
        <v>15341</v>
      </c>
      <c r="D36" s="317">
        <v>40</v>
      </c>
      <c r="E36" s="67">
        <v>15</v>
      </c>
      <c r="F36" s="67">
        <v>3149</v>
      </c>
      <c r="G36" s="67">
        <v>1737</v>
      </c>
      <c r="H36" s="67">
        <v>27540</v>
      </c>
      <c r="I36" s="67">
        <v>13589</v>
      </c>
      <c r="J36" s="70">
        <v>10</v>
      </c>
      <c r="K36" s="70">
        <v>1</v>
      </c>
      <c r="L36" s="70">
        <v>323</v>
      </c>
      <c r="M36" s="70">
        <v>211</v>
      </c>
      <c r="N36" s="314">
        <v>534</v>
      </c>
      <c r="O36" s="314">
        <v>334</v>
      </c>
      <c r="P36" s="314">
        <v>211</v>
      </c>
      <c r="Q36" s="314">
        <v>33</v>
      </c>
      <c r="R36" s="314">
        <v>20</v>
      </c>
      <c r="S36" s="314">
        <v>3</v>
      </c>
    </row>
    <row r="37" spans="1:19" x14ac:dyDescent="0.2">
      <c r="A37" s="100" t="s">
        <v>225</v>
      </c>
      <c r="B37" s="311">
        <f t="shared" si="0"/>
        <v>3426</v>
      </c>
      <c r="C37" s="68">
        <f t="shared" si="0"/>
        <v>1532</v>
      </c>
      <c r="D37" s="318">
        <v>285</v>
      </c>
      <c r="E37" s="67">
        <v>85</v>
      </c>
      <c r="F37" s="67">
        <v>1511</v>
      </c>
      <c r="G37" s="67">
        <v>602</v>
      </c>
      <c r="H37" s="67">
        <v>1630</v>
      </c>
      <c r="I37" s="67">
        <v>845</v>
      </c>
      <c r="J37" s="70">
        <v>285</v>
      </c>
      <c r="K37" s="70">
        <v>85</v>
      </c>
      <c r="L37" s="70">
        <v>1511</v>
      </c>
      <c r="M37" s="70">
        <v>602</v>
      </c>
      <c r="N37" s="314">
        <v>1630</v>
      </c>
      <c r="O37" s="314">
        <v>845</v>
      </c>
      <c r="P37" s="70">
        <v>651</v>
      </c>
      <c r="Q37" s="70">
        <v>159</v>
      </c>
      <c r="R37" s="314">
        <v>651</v>
      </c>
      <c r="S37" s="314">
        <v>159</v>
      </c>
    </row>
    <row r="38" spans="1:19" x14ac:dyDescent="0.2">
      <c r="A38" s="100" t="s">
        <v>226</v>
      </c>
      <c r="B38" s="311">
        <f t="shared" si="0"/>
        <v>565</v>
      </c>
      <c r="C38" s="68">
        <f t="shared" si="0"/>
        <v>390</v>
      </c>
      <c r="D38" s="316">
        <v>40</v>
      </c>
      <c r="E38" s="314">
        <v>23</v>
      </c>
      <c r="F38" s="314">
        <v>447</v>
      </c>
      <c r="G38" s="314">
        <v>303</v>
      </c>
      <c r="H38" s="314">
        <v>78</v>
      </c>
      <c r="I38" s="314">
        <v>64</v>
      </c>
      <c r="J38" s="321">
        <v>40</v>
      </c>
      <c r="K38" s="321">
        <v>23</v>
      </c>
      <c r="L38" s="321">
        <v>447</v>
      </c>
      <c r="M38" s="321">
        <v>303</v>
      </c>
      <c r="N38" s="314">
        <v>78</v>
      </c>
      <c r="O38" s="314">
        <v>64</v>
      </c>
      <c r="P38" s="70">
        <v>83</v>
      </c>
      <c r="Q38" s="70">
        <v>54</v>
      </c>
      <c r="R38" s="314">
        <v>83</v>
      </c>
      <c r="S38" s="314">
        <v>54</v>
      </c>
    </row>
    <row r="39" spans="1:19" x14ac:dyDescent="0.2">
      <c r="A39" s="100" t="s">
        <v>227</v>
      </c>
      <c r="B39" s="311">
        <f t="shared" si="0"/>
        <v>1772</v>
      </c>
      <c r="C39" s="68">
        <f t="shared" si="0"/>
        <v>1296</v>
      </c>
      <c r="D39" s="316">
        <v>131</v>
      </c>
      <c r="E39" s="314">
        <v>90</v>
      </c>
      <c r="F39" s="314">
        <v>1243</v>
      </c>
      <c r="G39" s="314">
        <v>879</v>
      </c>
      <c r="H39" s="314">
        <v>398</v>
      </c>
      <c r="I39" s="314">
        <v>327</v>
      </c>
      <c r="J39" s="321">
        <v>131</v>
      </c>
      <c r="K39" s="321">
        <v>90</v>
      </c>
      <c r="L39" s="321">
        <v>1243</v>
      </c>
      <c r="M39" s="321">
        <v>879</v>
      </c>
      <c r="N39" s="314">
        <v>398</v>
      </c>
      <c r="O39" s="314">
        <v>327</v>
      </c>
      <c r="P39" s="70">
        <v>187</v>
      </c>
      <c r="Q39" s="70">
        <v>108</v>
      </c>
      <c r="R39" s="314">
        <v>187</v>
      </c>
      <c r="S39" s="314">
        <v>108</v>
      </c>
    </row>
    <row r="40" spans="1:19" x14ac:dyDescent="0.2">
      <c r="A40" s="100" t="s">
        <v>228</v>
      </c>
      <c r="B40" s="311">
        <f t="shared" si="0"/>
        <v>1364</v>
      </c>
      <c r="C40" s="68">
        <f t="shared" si="0"/>
        <v>922</v>
      </c>
      <c r="D40" s="316">
        <v>91</v>
      </c>
      <c r="E40" s="314">
        <v>56</v>
      </c>
      <c r="F40" s="314">
        <v>998</v>
      </c>
      <c r="G40" s="314">
        <v>669</v>
      </c>
      <c r="H40" s="314">
        <v>275</v>
      </c>
      <c r="I40" s="314">
        <v>197</v>
      </c>
      <c r="J40" s="321">
        <v>91</v>
      </c>
      <c r="K40" s="321">
        <v>56</v>
      </c>
      <c r="L40" s="321">
        <v>998</v>
      </c>
      <c r="M40" s="321">
        <v>669</v>
      </c>
      <c r="N40" s="314">
        <v>275</v>
      </c>
      <c r="O40" s="314">
        <v>197</v>
      </c>
      <c r="P40" s="70">
        <v>199</v>
      </c>
      <c r="Q40" s="70">
        <v>119</v>
      </c>
      <c r="R40" s="314">
        <v>199</v>
      </c>
      <c r="S40" s="314">
        <v>119</v>
      </c>
    </row>
    <row r="41" spans="1:19" x14ac:dyDescent="0.2">
      <c r="A41" s="98" t="s">
        <v>229</v>
      </c>
      <c r="B41" s="310">
        <f t="shared" si="0"/>
        <v>3910</v>
      </c>
      <c r="C41" s="66">
        <f t="shared" si="0"/>
        <v>1873</v>
      </c>
      <c r="D41" s="179">
        <f t="shared" ref="D41:I41" si="1">SUM(D42:D44)</f>
        <v>24</v>
      </c>
      <c r="E41" s="66">
        <f t="shared" si="1"/>
        <v>10</v>
      </c>
      <c r="F41" s="66">
        <f t="shared" si="1"/>
        <v>1434</v>
      </c>
      <c r="G41" s="66">
        <f t="shared" si="1"/>
        <v>691</v>
      </c>
      <c r="H41" s="66">
        <f t="shared" si="1"/>
        <v>2452</v>
      </c>
      <c r="I41" s="66">
        <f t="shared" si="1"/>
        <v>1172</v>
      </c>
      <c r="J41" s="72">
        <f>SUM(J42:J44)</f>
        <v>24</v>
      </c>
      <c r="K41" s="72">
        <f t="shared" ref="K41:S41" si="2">SUM(K42:K44)</f>
        <v>10</v>
      </c>
      <c r="L41" s="72">
        <f t="shared" si="2"/>
        <v>1434</v>
      </c>
      <c r="M41" s="72">
        <f t="shared" si="2"/>
        <v>691</v>
      </c>
      <c r="N41" s="72">
        <f t="shared" si="2"/>
        <v>2452</v>
      </c>
      <c r="O41" s="72">
        <f t="shared" si="2"/>
        <v>1172</v>
      </c>
      <c r="P41" s="72">
        <f t="shared" si="2"/>
        <v>89</v>
      </c>
      <c r="Q41" s="72">
        <f t="shared" si="2"/>
        <v>40</v>
      </c>
      <c r="R41" s="72">
        <f t="shared" si="2"/>
        <v>89</v>
      </c>
      <c r="S41" s="72">
        <f t="shared" si="2"/>
        <v>40</v>
      </c>
    </row>
    <row r="42" spans="1:19" x14ac:dyDescent="0.2">
      <c r="A42" s="99" t="s">
        <v>230</v>
      </c>
      <c r="B42" s="311">
        <f t="shared" si="0"/>
        <v>390</v>
      </c>
      <c r="C42" s="68">
        <f t="shared" si="0"/>
        <v>177</v>
      </c>
      <c r="D42" s="317">
        <v>6</v>
      </c>
      <c r="E42" s="67">
        <v>1</v>
      </c>
      <c r="F42" s="67">
        <v>305</v>
      </c>
      <c r="G42" s="67">
        <v>140</v>
      </c>
      <c r="H42" s="67">
        <v>79</v>
      </c>
      <c r="I42" s="67">
        <v>36</v>
      </c>
      <c r="J42" s="70">
        <v>6</v>
      </c>
      <c r="K42" s="70">
        <v>1</v>
      </c>
      <c r="L42" s="70">
        <v>305</v>
      </c>
      <c r="M42" s="70">
        <v>140</v>
      </c>
      <c r="N42" s="314">
        <v>79</v>
      </c>
      <c r="O42" s="314">
        <v>36</v>
      </c>
      <c r="P42" s="70">
        <v>17</v>
      </c>
      <c r="Q42" s="70">
        <v>11</v>
      </c>
      <c r="R42" s="314">
        <v>17</v>
      </c>
      <c r="S42" s="314">
        <v>11</v>
      </c>
    </row>
    <row r="43" spans="1:19" x14ac:dyDescent="0.2">
      <c r="A43" s="99" t="s">
        <v>231</v>
      </c>
      <c r="B43" s="311">
        <f t="shared" si="0"/>
        <v>1741</v>
      </c>
      <c r="C43" s="68">
        <f t="shared" si="0"/>
        <v>843</v>
      </c>
      <c r="D43" s="317">
        <v>8</v>
      </c>
      <c r="E43" s="67">
        <v>5</v>
      </c>
      <c r="F43" s="67">
        <v>500</v>
      </c>
      <c r="G43" s="67">
        <v>252</v>
      </c>
      <c r="H43" s="67">
        <v>1233</v>
      </c>
      <c r="I43" s="67">
        <v>586</v>
      </c>
      <c r="J43" s="70">
        <v>8</v>
      </c>
      <c r="K43" s="70">
        <v>5</v>
      </c>
      <c r="L43" s="70">
        <v>500</v>
      </c>
      <c r="M43" s="70">
        <v>252</v>
      </c>
      <c r="N43" s="314">
        <v>1233</v>
      </c>
      <c r="O43" s="314">
        <v>586</v>
      </c>
      <c r="P43" s="70">
        <v>9</v>
      </c>
      <c r="Q43" s="70">
        <v>5</v>
      </c>
      <c r="R43" s="314">
        <v>9</v>
      </c>
      <c r="S43" s="314">
        <v>5</v>
      </c>
    </row>
    <row r="44" spans="1:19" x14ac:dyDescent="0.2">
      <c r="A44" s="99" t="s">
        <v>232</v>
      </c>
      <c r="B44" s="311">
        <f t="shared" si="0"/>
        <v>1779</v>
      </c>
      <c r="C44" s="68">
        <f t="shared" si="0"/>
        <v>853</v>
      </c>
      <c r="D44" s="317">
        <v>10</v>
      </c>
      <c r="E44" s="67">
        <v>4</v>
      </c>
      <c r="F44" s="67">
        <v>629</v>
      </c>
      <c r="G44" s="67">
        <v>299</v>
      </c>
      <c r="H44" s="67">
        <v>1140</v>
      </c>
      <c r="I44" s="67">
        <v>550</v>
      </c>
      <c r="J44" s="70">
        <v>10</v>
      </c>
      <c r="K44" s="70">
        <v>4</v>
      </c>
      <c r="L44" s="70">
        <v>629</v>
      </c>
      <c r="M44" s="70">
        <v>299</v>
      </c>
      <c r="N44" s="314">
        <v>1140</v>
      </c>
      <c r="O44" s="314">
        <v>550</v>
      </c>
      <c r="P44" s="314">
        <v>63</v>
      </c>
      <c r="Q44" s="314">
        <v>24</v>
      </c>
      <c r="R44" s="314">
        <v>63</v>
      </c>
      <c r="S44" s="314">
        <v>24</v>
      </c>
    </row>
    <row r="45" spans="1:19" x14ac:dyDescent="0.2">
      <c r="A45" s="98" t="s">
        <v>365</v>
      </c>
      <c r="B45" s="310">
        <f t="shared" si="0"/>
        <v>131762</v>
      </c>
      <c r="C45" s="66">
        <f t="shared" si="0"/>
        <v>62768</v>
      </c>
      <c r="D45" s="179">
        <f t="shared" ref="D45:S45" si="3">SUM(D46:D47)</f>
        <v>160</v>
      </c>
      <c r="E45" s="66">
        <f t="shared" si="3"/>
        <v>80</v>
      </c>
      <c r="F45" s="66">
        <f t="shared" si="3"/>
        <v>19193</v>
      </c>
      <c r="G45" s="66">
        <f t="shared" si="3"/>
        <v>9767</v>
      </c>
      <c r="H45" s="66">
        <f t="shared" si="3"/>
        <v>112409</v>
      </c>
      <c r="I45" s="66">
        <f t="shared" si="3"/>
        <v>52921</v>
      </c>
      <c r="J45" s="72">
        <f t="shared" si="3"/>
        <v>65</v>
      </c>
      <c r="K45" s="72">
        <f t="shared" si="3"/>
        <v>39</v>
      </c>
      <c r="L45" s="72">
        <f t="shared" si="3"/>
        <v>1707</v>
      </c>
      <c r="M45" s="72">
        <f t="shared" si="3"/>
        <v>1004</v>
      </c>
      <c r="N45" s="72">
        <f t="shared" si="3"/>
        <v>846</v>
      </c>
      <c r="O45" s="72">
        <f t="shared" si="3"/>
        <v>284</v>
      </c>
      <c r="P45" s="72">
        <f t="shared" si="3"/>
        <v>284</v>
      </c>
      <c r="Q45" s="72">
        <f t="shared" si="3"/>
        <v>124</v>
      </c>
      <c r="R45" s="72">
        <f t="shared" si="3"/>
        <v>75</v>
      </c>
      <c r="S45" s="72">
        <f t="shared" si="3"/>
        <v>35</v>
      </c>
    </row>
    <row r="46" spans="1:19" x14ac:dyDescent="0.2">
      <c r="A46" s="100" t="s">
        <v>234</v>
      </c>
      <c r="B46" s="311">
        <f t="shared" si="0"/>
        <v>69247</v>
      </c>
      <c r="C46" s="68">
        <f t="shared" si="0"/>
        <v>32418</v>
      </c>
      <c r="D46" s="317">
        <v>96</v>
      </c>
      <c r="E46" s="67">
        <v>41</v>
      </c>
      <c r="F46" s="67">
        <v>10766</v>
      </c>
      <c r="G46" s="67">
        <v>5224</v>
      </c>
      <c r="H46" s="67">
        <v>58385</v>
      </c>
      <c r="I46" s="67">
        <v>27153</v>
      </c>
      <c r="J46" s="70">
        <v>12</v>
      </c>
      <c r="K46" s="70">
        <v>5</v>
      </c>
      <c r="L46" s="70">
        <v>767</v>
      </c>
      <c r="M46" s="70">
        <v>390</v>
      </c>
      <c r="N46" s="314">
        <v>640</v>
      </c>
      <c r="O46" s="314">
        <v>198</v>
      </c>
      <c r="P46" s="314">
        <v>194</v>
      </c>
      <c r="Q46" s="314">
        <v>77</v>
      </c>
      <c r="R46" s="314">
        <v>20</v>
      </c>
      <c r="S46" s="314">
        <v>3</v>
      </c>
    </row>
    <row r="47" spans="1:19" x14ac:dyDescent="0.2">
      <c r="A47" s="100" t="s">
        <v>236</v>
      </c>
      <c r="B47" s="311">
        <f>+D47+F47+H47</f>
        <v>62515</v>
      </c>
      <c r="C47" s="68">
        <f>+E47+G47+I47</f>
        <v>30350</v>
      </c>
      <c r="D47" s="317">
        <v>64</v>
      </c>
      <c r="E47" s="67">
        <v>39</v>
      </c>
      <c r="F47" s="67">
        <v>8427</v>
      </c>
      <c r="G47" s="67">
        <v>4543</v>
      </c>
      <c r="H47" s="67">
        <v>54024</v>
      </c>
      <c r="I47" s="67">
        <v>25768</v>
      </c>
      <c r="J47" s="70">
        <v>53</v>
      </c>
      <c r="K47" s="70">
        <v>34</v>
      </c>
      <c r="L47" s="70">
        <v>940</v>
      </c>
      <c r="M47" s="70">
        <v>614</v>
      </c>
      <c r="N47" s="314">
        <v>206</v>
      </c>
      <c r="O47" s="314">
        <v>86</v>
      </c>
      <c r="P47" s="314">
        <v>90</v>
      </c>
      <c r="Q47" s="314">
        <v>47</v>
      </c>
      <c r="R47" s="314">
        <v>55</v>
      </c>
      <c r="S47" s="314">
        <v>32</v>
      </c>
    </row>
    <row r="48" spans="1:19" x14ac:dyDescent="0.2">
      <c r="A48" s="98" t="s">
        <v>237</v>
      </c>
      <c r="B48" s="310">
        <f>+D48+F48+H48</f>
        <v>230343</v>
      </c>
      <c r="C48" s="66">
        <f>+E48+G48+I48</f>
        <v>116060</v>
      </c>
      <c r="D48" s="179">
        <f t="shared" ref="D48:I48" si="4">SUM(D49:D58)</f>
        <v>519</v>
      </c>
      <c r="E48" s="66">
        <f t="shared" si="4"/>
        <v>262</v>
      </c>
      <c r="F48" s="66">
        <f t="shared" si="4"/>
        <v>52535</v>
      </c>
      <c r="G48" s="66">
        <f t="shared" si="4"/>
        <v>29428</v>
      </c>
      <c r="H48" s="66">
        <f t="shared" si="4"/>
        <v>177289</v>
      </c>
      <c r="I48" s="66">
        <f t="shared" si="4"/>
        <v>86370</v>
      </c>
      <c r="J48" s="72">
        <f>SUM(J49:J58)</f>
        <v>72</v>
      </c>
      <c r="K48" s="72">
        <f t="shared" ref="K48:S48" si="5">SUM(K49:K58)</f>
        <v>27</v>
      </c>
      <c r="L48" s="72">
        <f t="shared" si="5"/>
        <v>4330</v>
      </c>
      <c r="M48" s="72">
        <f t="shared" si="5"/>
        <v>3097</v>
      </c>
      <c r="N48" s="72">
        <f t="shared" si="5"/>
        <v>2022</v>
      </c>
      <c r="O48" s="72">
        <f t="shared" si="5"/>
        <v>1224</v>
      </c>
      <c r="P48" s="72">
        <f t="shared" si="5"/>
        <v>1731</v>
      </c>
      <c r="Q48" s="72">
        <f t="shared" si="5"/>
        <v>1062</v>
      </c>
      <c r="R48" s="72">
        <f t="shared" si="5"/>
        <v>150</v>
      </c>
      <c r="S48" s="72">
        <f t="shared" si="5"/>
        <v>75</v>
      </c>
    </row>
    <row r="49" spans="1:19" x14ac:dyDescent="0.2">
      <c r="A49" s="100" t="s">
        <v>238</v>
      </c>
      <c r="B49" s="311">
        <f t="shared" si="0"/>
        <v>1196</v>
      </c>
      <c r="C49" s="68">
        <f t="shared" si="0"/>
        <v>695</v>
      </c>
      <c r="D49" s="317">
        <v>8</v>
      </c>
      <c r="E49" s="67">
        <v>6</v>
      </c>
      <c r="F49" s="67">
        <v>643</v>
      </c>
      <c r="G49" s="67">
        <v>378</v>
      </c>
      <c r="H49" s="67">
        <v>545</v>
      </c>
      <c r="I49" s="67">
        <v>311</v>
      </c>
      <c r="J49" s="70">
        <v>1</v>
      </c>
      <c r="K49" s="70">
        <v>1</v>
      </c>
      <c r="L49" s="70">
        <v>120</v>
      </c>
      <c r="M49" s="70">
        <v>76</v>
      </c>
      <c r="N49" s="314">
        <v>30</v>
      </c>
      <c r="O49" s="314">
        <v>18</v>
      </c>
      <c r="P49" s="70">
        <v>132</v>
      </c>
      <c r="Q49" s="314">
        <v>106</v>
      </c>
      <c r="R49" s="70">
        <v>3</v>
      </c>
      <c r="S49" s="70">
        <v>1</v>
      </c>
    </row>
    <row r="50" spans="1:19" x14ac:dyDescent="0.2">
      <c r="A50" s="100" t="s">
        <v>239</v>
      </c>
      <c r="B50" s="311">
        <f t="shared" si="0"/>
        <v>79345</v>
      </c>
      <c r="C50" s="68">
        <f t="shared" si="0"/>
        <v>38646</v>
      </c>
      <c r="D50" s="317">
        <v>96</v>
      </c>
      <c r="E50" s="67">
        <v>40</v>
      </c>
      <c r="F50" s="314">
        <v>10900</v>
      </c>
      <c r="G50" s="314">
        <v>5623</v>
      </c>
      <c r="H50" s="67">
        <v>68349</v>
      </c>
      <c r="I50" s="67">
        <v>32983</v>
      </c>
      <c r="J50" s="70">
        <v>10</v>
      </c>
      <c r="K50" s="70">
        <v>4</v>
      </c>
      <c r="L50" s="70">
        <v>693</v>
      </c>
      <c r="M50" s="70">
        <v>395</v>
      </c>
      <c r="N50" s="314">
        <v>534</v>
      </c>
      <c r="O50" s="314">
        <v>246</v>
      </c>
      <c r="P50" s="314">
        <v>162</v>
      </c>
      <c r="Q50" s="314">
        <v>77</v>
      </c>
      <c r="R50" s="314">
        <v>15</v>
      </c>
      <c r="S50" s="314">
        <v>5</v>
      </c>
    </row>
    <row r="51" spans="1:19" x14ac:dyDescent="0.2">
      <c r="A51" s="100" t="s">
        <v>272</v>
      </c>
      <c r="B51" s="311">
        <f t="shared" si="0"/>
        <v>32229</v>
      </c>
      <c r="C51" s="68">
        <f t="shared" si="0"/>
        <v>15572</v>
      </c>
      <c r="D51" s="317">
        <v>35</v>
      </c>
      <c r="E51" s="67">
        <v>9</v>
      </c>
      <c r="F51" s="314">
        <v>5833</v>
      </c>
      <c r="G51" s="314">
        <v>3050</v>
      </c>
      <c r="H51" s="314">
        <v>26361</v>
      </c>
      <c r="I51" s="314">
        <v>12513</v>
      </c>
      <c r="J51" s="70">
        <v>27</v>
      </c>
      <c r="K51" s="70">
        <v>3</v>
      </c>
      <c r="L51" s="321">
        <v>215</v>
      </c>
      <c r="M51" s="321">
        <v>136</v>
      </c>
      <c r="N51" s="314">
        <v>237</v>
      </c>
      <c r="O51" s="314">
        <v>109</v>
      </c>
      <c r="P51" s="314">
        <v>65</v>
      </c>
      <c r="Q51" s="314">
        <v>12</v>
      </c>
      <c r="R51" s="314">
        <v>24</v>
      </c>
      <c r="S51" s="314">
        <v>6</v>
      </c>
    </row>
    <row r="52" spans="1:19" x14ac:dyDescent="0.2">
      <c r="A52" s="100" t="s">
        <v>241</v>
      </c>
      <c r="B52" s="311">
        <f>+D52+F52+H52</f>
        <v>2293</v>
      </c>
      <c r="C52" s="68">
        <f>+E52+G52+I52</f>
        <v>1153</v>
      </c>
      <c r="D52" s="317">
        <v>5</v>
      </c>
      <c r="E52" s="67">
        <v>3</v>
      </c>
      <c r="F52" s="314">
        <v>457</v>
      </c>
      <c r="G52" s="314">
        <v>255</v>
      </c>
      <c r="H52" s="314">
        <v>1831</v>
      </c>
      <c r="I52" s="314">
        <v>895</v>
      </c>
      <c r="J52" s="70">
        <v>1</v>
      </c>
      <c r="K52" s="70">
        <v>0</v>
      </c>
      <c r="L52" s="321">
        <v>25</v>
      </c>
      <c r="M52" s="321">
        <v>17</v>
      </c>
      <c r="N52" s="314">
        <v>25</v>
      </c>
      <c r="O52" s="314">
        <v>9</v>
      </c>
      <c r="P52" s="314">
        <v>5</v>
      </c>
      <c r="Q52" s="314">
        <v>2</v>
      </c>
      <c r="R52" s="314">
        <v>55</v>
      </c>
      <c r="S52" s="314">
        <v>32</v>
      </c>
    </row>
    <row r="53" spans="1:19" x14ac:dyDescent="0.2">
      <c r="A53" s="100" t="s">
        <v>242</v>
      </c>
      <c r="B53" s="311">
        <f>+D53+F53+H53</f>
        <v>95140</v>
      </c>
      <c r="C53" s="68">
        <f>+E53+G53+I53</f>
        <v>45838</v>
      </c>
      <c r="D53" s="317">
        <v>15</v>
      </c>
      <c r="E53" s="67">
        <v>6</v>
      </c>
      <c r="F53" s="67">
        <v>20684</v>
      </c>
      <c r="G53" s="67">
        <v>10461</v>
      </c>
      <c r="H53" s="67">
        <v>74441</v>
      </c>
      <c r="I53" s="67">
        <v>35371</v>
      </c>
      <c r="J53" s="70">
        <v>6</v>
      </c>
      <c r="K53" s="70">
        <v>0</v>
      </c>
      <c r="L53" s="70">
        <v>1083</v>
      </c>
      <c r="M53" s="70">
        <v>534</v>
      </c>
      <c r="N53" s="314">
        <v>389</v>
      </c>
      <c r="O53" s="314">
        <v>128</v>
      </c>
      <c r="P53" s="314">
        <v>147</v>
      </c>
      <c r="Q53" s="314">
        <v>73</v>
      </c>
      <c r="R53" s="314">
        <v>19</v>
      </c>
      <c r="S53" s="314">
        <v>9</v>
      </c>
    </row>
    <row r="54" spans="1:19" x14ac:dyDescent="0.2">
      <c r="A54" s="100" t="s">
        <v>243</v>
      </c>
      <c r="B54" s="311">
        <f t="shared" si="0"/>
        <v>648</v>
      </c>
      <c r="C54" s="68">
        <f t="shared" si="0"/>
        <v>531</v>
      </c>
      <c r="D54" s="317">
        <v>12</v>
      </c>
      <c r="E54" s="67">
        <v>9</v>
      </c>
      <c r="F54" s="314">
        <v>398</v>
      </c>
      <c r="G54" s="314">
        <v>310</v>
      </c>
      <c r="H54" s="314">
        <v>238</v>
      </c>
      <c r="I54" s="314">
        <v>212</v>
      </c>
      <c r="J54" s="70">
        <v>5</v>
      </c>
      <c r="K54" s="70">
        <v>4</v>
      </c>
      <c r="L54" s="321">
        <v>111</v>
      </c>
      <c r="M54" s="321">
        <v>93</v>
      </c>
      <c r="N54" s="314">
        <v>46</v>
      </c>
      <c r="O54" s="314">
        <v>44</v>
      </c>
      <c r="P54" s="70">
        <v>57</v>
      </c>
      <c r="Q54" s="314">
        <v>38</v>
      </c>
      <c r="R54" s="314">
        <v>3</v>
      </c>
      <c r="S54" s="314">
        <v>1</v>
      </c>
    </row>
    <row r="55" spans="1:19" x14ac:dyDescent="0.2">
      <c r="A55" s="100" t="s">
        <v>244</v>
      </c>
      <c r="B55" s="311">
        <f t="shared" si="0"/>
        <v>12789</v>
      </c>
      <c r="C55" s="68">
        <f t="shared" si="0"/>
        <v>8536</v>
      </c>
      <c r="D55" s="316">
        <v>252</v>
      </c>
      <c r="E55" s="314">
        <v>131</v>
      </c>
      <c r="F55" s="314">
        <v>9157</v>
      </c>
      <c r="G55" s="314">
        <v>6054</v>
      </c>
      <c r="H55" s="314">
        <v>3380</v>
      </c>
      <c r="I55" s="314">
        <v>2351</v>
      </c>
      <c r="J55" s="321">
        <v>10</v>
      </c>
      <c r="K55" s="321">
        <v>5</v>
      </c>
      <c r="L55" s="321">
        <v>1122</v>
      </c>
      <c r="M55" s="321">
        <v>986</v>
      </c>
      <c r="N55" s="314">
        <v>413</v>
      </c>
      <c r="O55" s="314">
        <v>364</v>
      </c>
      <c r="P55" s="70">
        <v>540</v>
      </c>
      <c r="Q55" s="314">
        <v>313</v>
      </c>
      <c r="R55" s="314">
        <v>19</v>
      </c>
      <c r="S55" s="314">
        <v>13</v>
      </c>
    </row>
    <row r="56" spans="1:19" x14ac:dyDescent="0.2">
      <c r="A56" s="100" t="s">
        <v>245</v>
      </c>
      <c r="B56" s="311">
        <f t="shared" si="0"/>
        <v>5626</v>
      </c>
      <c r="C56" s="68">
        <f t="shared" si="0"/>
        <v>4305</v>
      </c>
      <c r="D56" s="316">
        <v>79</v>
      </c>
      <c r="E56" s="314">
        <v>50</v>
      </c>
      <c r="F56" s="314">
        <v>3740</v>
      </c>
      <c r="G56" s="314">
        <v>2772</v>
      </c>
      <c r="H56" s="314">
        <v>1807</v>
      </c>
      <c r="I56" s="314">
        <v>1483</v>
      </c>
      <c r="J56" s="321">
        <v>9</v>
      </c>
      <c r="K56" s="321">
        <v>8</v>
      </c>
      <c r="L56" s="321">
        <v>799</v>
      </c>
      <c r="M56" s="321">
        <v>715</v>
      </c>
      <c r="N56" s="314">
        <v>283</v>
      </c>
      <c r="O56" s="314">
        <v>256</v>
      </c>
      <c r="P56" s="70">
        <v>570</v>
      </c>
      <c r="Q56" s="314">
        <v>406</v>
      </c>
      <c r="R56" s="314">
        <v>12</v>
      </c>
      <c r="S56" s="314">
        <v>8</v>
      </c>
    </row>
    <row r="57" spans="1:19" x14ac:dyDescent="0.2">
      <c r="A57" s="100" t="s">
        <v>246</v>
      </c>
      <c r="B57" s="311">
        <f t="shared" si="0"/>
        <v>1022</v>
      </c>
      <c r="C57" s="68">
        <f t="shared" si="0"/>
        <v>759</v>
      </c>
      <c r="D57" s="316">
        <v>16</v>
      </c>
      <c r="E57" s="314">
        <v>7</v>
      </c>
      <c r="F57" s="314">
        <v>690</v>
      </c>
      <c r="G57" s="314">
        <v>508</v>
      </c>
      <c r="H57" s="314">
        <v>316</v>
      </c>
      <c r="I57" s="314">
        <v>244</v>
      </c>
      <c r="J57" s="70">
        <v>2</v>
      </c>
      <c r="K57" s="70">
        <v>1</v>
      </c>
      <c r="L57" s="321">
        <v>150</v>
      </c>
      <c r="M57" s="321">
        <v>136</v>
      </c>
      <c r="N57" s="314">
        <v>53</v>
      </c>
      <c r="O57" s="314">
        <v>47</v>
      </c>
      <c r="P57" s="70">
        <v>51</v>
      </c>
      <c r="Q57" s="314">
        <v>35</v>
      </c>
      <c r="R57" s="314">
        <v>0</v>
      </c>
      <c r="S57" s="314">
        <v>0</v>
      </c>
    </row>
    <row r="58" spans="1:19" x14ac:dyDescent="0.2">
      <c r="A58" s="100" t="s">
        <v>247</v>
      </c>
      <c r="B58" s="311">
        <f>+D58+F58+H58</f>
        <v>55</v>
      </c>
      <c r="C58" s="68">
        <f>+E58+G58+I58</f>
        <v>25</v>
      </c>
      <c r="D58" s="317">
        <v>1</v>
      </c>
      <c r="E58" s="67">
        <v>1</v>
      </c>
      <c r="F58" s="67">
        <v>33</v>
      </c>
      <c r="G58" s="67">
        <v>17</v>
      </c>
      <c r="H58" s="67">
        <v>21</v>
      </c>
      <c r="I58" s="67">
        <v>7</v>
      </c>
      <c r="J58" s="70">
        <v>1</v>
      </c>
      <c r="K58" s="70">
        <v>1</v>
      </c>
      <c r="L58" s="70">
        <v>12</v>
      </c>
      <c r="M58" s="70">
        <v>9</v>
      </c>
      <c r="N58" s="70">
        <v>12</v>
      </c>
      <c r="O58" s="70">
        <v>3</v>
      </c>
      <c r="P58" s="70">
        <v>2</v>
      </c>
      <c r="Q58" s="70">
        <v>0</v>
      </c>
      <c r="R58" s="70">
        <v>0</v>
      </c>
      <c r="S58" s="70">
        <v>0</v>
      </c>
    </row>
    <row r="59" spans="1:19" x14ac:dyDescent="0.2">
      <c r="A59" s="98" t="s">
        <v>253</v>
      </c>
      <c r="B59" s="310">
        <f t="shared" si="0"/>
        <v>65769</v>
      </c>
      <c r="C59" s="66">
        <f t="shared" si="0"/>
        <v>30883</v>
      </c>
      <c r="D59" s="315">
        <v>183</v>
      </c>
      <c r="E59" s="313">
        <v>86</v>
      </c>
      <c r="F59" s="313">
        <v>33905</v>
      </c>
      <c r="G59" s="313">
        <v>16764</v>
      </c>
      <c r="H59" s="313">
        <v>31681</v>
      </c>
      <c r="I59" s="313">
        <v>14033</v>
      </c>
      <c r="J59" s="323">
        <v>25</v>
      </c>
      <c r="K59" s="323">
        <v>14</v>
      </c>
      <c r="L59" s="323">
        <v>2704</v>
      </c>
      <c r="M59" s="323">
        <v>1493</v>
      </c>
      <c r="N59" s="323">
        <v>1658</v>
      </c>
      <c r="O59" s="323">
        <v>877</v>
      </c>
      <c r="P59" s="313">
        <v>487</v>
      </c>
      <c r="Q59" s="313">
        <v>198</v>
      </c>
      <c r="R59" s="72">
        <v>22</v>
      </c>
      <c r="S59" s="72">
        <v>9</v>
      </c>
    </row>
    <row r="60" spans="1:19" x14ac:dyDescent="0.2">
      <c r="A60" s="98" t="s">
        <v>254</v>
      </c>
      <c r="B60" s="310">
        <f t="shared" si="0"/>
        <v>74080</v>
      </c>
      <c r="C60" s="66">
        <f t="shared" si="0"/>
        <v>44405</v>
      </c>
      <c r="D60" s="315">
        <f t="shared" ref="D60:I60" si="6">SUM(D61:D63)</f>
        <v>848</v>
      </c>
      <c r="E60" s="313">
        <f t="shared" si="6"/>
        <v>413</v>
      </c>
      <c r="F60" s="313">
        <f t="shared" si="6"/>
        <v>41610</v>
      </c>
      <c r="G60" s="313">
        <f t="shared" si="6"/>
        <v>25090</v>
      </c>
      <c r="H60" s="313">
        <f t="shared" si="6"/>
        <v>31622</v>
      </c>
      <c r="I60" s="313">
        <f t="shared" si="6"/>
        <v>18902</v>
      </c>
      <c r="J60" s="323">
        <f>SUM(J61:J63)</f>
        <v>81</v>
      </c>
      <c r="K60" s="323">
        <f t="shared" ref="K60:S60" si="7">SUM(K61:K63)</f>
        <v>54</v>
      </c>
      <c r="L60" s="323">
        <f t="shared" si="7"/>
        <v>9091</v>
      </c>
      <c r="M60" s="323">
        <f t="shared" si="7"/>
        <v>6463</v>
      </c>
      <c r="N60" s="323">
        <f t="shared" si="7"/>
        <v>5836</v>
      </c>
      <c r="O60" s="323">
        <f t="shared" si="7"/>
        <v>4091</v>
      </c>
      <c r="P60" s="323">
        <f t="shared" si="7"/>
        <v>3104</v>
      </c>
      <c r="Q60" s="323">
        <f t="shared" si="7"/>
        <v>1581</v>
      </c>
      <c r="R60" s="323">
        <f t="shared" si="7"/>
        <v>87</v>
      </c>
      <c r="S60" s="323">
        <f t="shared" si="7"/>
        <v>48</v>
      </c>
    </row>
    <row r="61" spans="1:19" x14ac:dyDescent="0.2">
      <c r="A61" s="98" t="s">
        <v>255</v>
      </c>
      <c r="B61" s="310">
        <f t="shared" si="0"/>
        <v>24401</v>
      </c>
      <c r="C61" s="66">
        <f t="shared" si="0"/>
        <v>12464</v>
      </c>
      <c r="D61" s="315">
        <v>584</v>
      </c>
      <c r="E61" s="313">
        <v>277</v>
      </c>
      <c r="F61" s="313">
        <v>14010</v>
      </c>
      <c r="G61" s="313">
        <v>7394</v>
      </c>
      <c r="H61" s="313">
        <v>9807</v>
      </c>
      <c r="I61" s="313">
        <v>4793</v>
      </c>
      <c r="J61" s="323">
        <v>16</v>
      </c>
      <c r="K61" s="323">
        <v>3</v>
      </c>
      <c r="L61" s="323">
        <v>1899</v>
      </c>
      <c r="M61" s="323">
        <v>1151</v>
      </c>
      <c r="N61" s="323">
        <v>1935</v>
      </c>
      <c r="O61" s="323">
        <v>1044</v>
      </c>
      <c r="P61" s="313">
        <v>2101</v>
      </c>
      <c r="Q61" s="313">
        <v>945</v>
      </c>
      <c r="R61" s="72">
        <v>40</v>
      </c>
      <c r="S61" s="72">
        <v>19</v>
      </c>
    </row>
    <row r="62" spans="1:19" x14ac:dyDescent="0.2">
      <c r="A62" s="98" t="s">
        <v>256</v>
      </c>
      <c r="B62" s="310">
        <f t="shared" si="0"/>
        <v>12603</v>
      </c>
      <c r="C62" s="66">
        <f t="shared" si="0"/>
        <v>7533</v>
      </c>
      <c r="D62" s="315">
        <v>64</v>
      </c>
      <c r="E62" s="313">
        <v>30</v>
      </c>
      <c r="F62" s="313">
        <v>6746</v>
      </c>
      <c r="G62" s="313">
        <v>3854</v>
      </c>
      <c r="H62" s="313">
        <v>5793</v>
      </c>
      <c r="I62" s="313">
        <v>3649</v>
      </c>
      <c r="J62" s="323">
        <v>8</v>
      </c>
      <c r="K62" s="323">
        <v>5</v>
      </c>
      <c r="L62" s="323">
        <v>1221</v>
      </c>
      <c r="M62" s="323">
        <v>827</v>
      </c>
      <c r="N62" s="323">
        <v>797</v>
      </c>
      <c r="O62" s="323">
        <v>621</v>
      </c>
      <c r="P62" s="313">
        <v>414</v>
      </c>
      <c r="Q62" s="313">
        <v>318</v>
      </c>
      <c r="R62" s="72">
        <v>7</v>
      </c>
      <c r="S62" s="72">
        <v>3</v>
      </c>
    </row>
    <row r="63" spans="1:19" x14ac:dyDescent="0.2">
      <c r="A63" s="98" t="s">
        <v>257</v>
      </c>
      <c r="B63" s="310">
        <f t="shared" si="0"/>
        <v>37076</v>
      </c>
      <c r="C63" s="66">
        <f t="shared" si="0"/>
        <v>24408</v>
      </c>
      <c r="D63" s="315">
        <v>200</v>
      </c>
      <c r="E63" s="313">
        <v>106</v>
      </c>
      <c r="F63" s="313">
        <v>20854</v>
      </c>
      <c r="G63" s="313">
        <v>13842</v>
      </c>
      <c r="H63" s="313">
        <v>16022</v>
      </c>
      <c r="I63" s="313">
        <v>10460</v>
      </c>
      <c r="J63" s="323">
        <v>57</v>
      </c>
      <c r="K63" s="323">
        <v>46</v>
      </c>
      <c r="L63" s="323">
        <v>5971</v>
      </c>
      <c r="M63" s="323">
        <v>4485</v>
      </c>
      <c r="N63" s="323">
        <v>3104</v>
      </c>
      <c r="O63" s="323">
        <v>2426</v>
      </c>
      <c r="P63" s="313">
        <v>589</v>
      </c>
      <c r="Q63" s="313">
        <v>318</v>
      </c>
      <c r="R63" s="72">
        <v>40</v>
      </c>
      <c r="S63" s="72">
        <v>26</v>
      </c>
    </row>
    <row r="64" spans="1:19" x14ac:dyDescent="0.2">
      <c r="A64" s="98" t="s">
        <v>258</v>
      </c>
      <c r="B64" s="310">
        <f t="shared" si="0"/>
        <v>101033</v>
      </c>
      <c r="C64" s="66">
        <f t="shared" si="0"/>
        <v>55029</v>
      </c>
      <c r="D64" s="315">
        <v>1894</v>
      </c>
      <c r="E64" s="313">
        <v>805</v>
      </c>
      <c r="F64" s="313">
        <v>54585</v>
      </c>
      <c r="G64" s="313">
        <v>30434</v>
      </c>
      <c r="H64" s="313">
        <v>44554</v>
      </c>
      <c r="I64" s="313">
        <v>23790</v>
      </c>
      <c r="J64" s="323">
        <v>22</v>
      </c>
      <c r="K64" s="323">
        <v>16</v>
      </c>
      <c r="L64" s="323">
        <v>3407</v>
      </c>
      <c r="M64" s="323">
        <v>2649</v>
      </c>
      <c r="N64" s="323">
        <v>1992</v>
      </c>
      <c r="O64" s="323">
        <v>1301</v>
      </c>
      <c r="P64" s="313">
        <v>4299</v>
      </c>
      <c r="Q64" s="313">
        <v>1965</v>
      </c>
      <c r="R64" s="72">
        <v>63</v>
      </c>
      <c r="S64" s="72">
        <v>28</v>
      </c>
    </row>
    <row r="65" spans="1:19" x14ac:dyDescent="0.2">
      <c r="A65" s="98" t="s">
        <v>259</v>
      </c>
      <c r="B65" s="310">
        <f t="shared" si="0"/>
        <v>3613</v>
      </c>
      <c r="C65" s="66">
        <f t="shared" si="0"/>
        <v>1729</v>
      </c>
      <c r="D65" s="315">
        <v>70</v>
      </c>
      <c r="E65" s="313">
        <v>33</v>
      </c>
      <c r="F65" s="313">
        <v>2425</v>
      </c>
      <c r="G65" s="313">
        <v>1212</v>
      </c>
      <c r="H65" s="313">
        <v>1118</v>
      </c>
      <c r="I65" s="313">
        <v>484</v>
      </c>
      <c r="J65" s="323">
        <v>9</v>
      </c>
      <c r="K65" s="323">
        <v>9</v>
      </c>
      <c r="L65" s="323">
        <v>484</v>
      </c>
      <c r="M65" s="323">
        <v>277</v>
      </c>
      <c r="N65" s="323">
        <v>227</v>
      </c>
      <c r="O65" s="323">
        <v>111</v>
      </c>
      <c r="P65" s="313">
        <v>195</v>
      </c>
      <c r="Q65" s="313">
        <v>93</v>
      </c>
      <c r="R65" s="72">
        <v>15</v>
      </c>
      <c r="S65" s="72">
        <v>8</v>
      </c>
    </row>
    <row r="66" spans="1:19" x14ac:dyDescent="0.2">
      <c r="A66" s="101" t="s">
        <v>260</v>
      </c>
      <c r="B66" s="312">
        <f t="shared" si="0"/>
        <v>575</v>
      </c>
      <c r="C66" s="73">
        <f t="shared" si="0"/>
        <v>239</v>
      </c>
      <c r="D66" s="319">
        <v>1</v>
      </c>
      <c r="E66" s="73">
        <v>0</v>
      </c>
      <c r="F66" s="73">
        <v>261</v>
      </c>
      <c r="G66" s="73">
        <v>107</v>
      </c>
      <c r="H66" s="73">
        <v>313</v>
      </c>
      <c r="I66" s="73">
        <v>132</v>
      </c>
      <c r="J66" s="324">
        <v>1</v>
      </c>
      <c r="K66" s="324">
        <v>0</v>
      </c>
      <c r="L66" s="285">
        <v>11</v>
      </c>
      <c r="M66" s="285">
        <v>7</v>
      </c>
      <c r="N66" s="285">
        <v>7</v>
      </c>
      <c r="O66" s="285">
        <v>5</v>
      </c>
      <c r="P66" s="285">
        <v>0</v>
      </c>
      <c r="Q66" s="285">
        <v>0</v>
      </c>
      <c r="R66" s="285">
        <v>0</v>
      </c>
      <c r="S66" s="285">
        <v>0</v>
      </c>
    </row>
    <row r="67" spans="1:19" x14ac:dyDescent="0.2">
      <c r="A67" s="103" t="s">
        <v>261</v>
      </c>
      <c r="B67" s="10"/>
      <c r="C67" s="10"/>
      <c r="D67" s="10"/>
      <c r="E67" s="10"/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>
      <selection activeCell="G1" sqref="G1"/>
    </sheetView>
  </sheetViews>
  <sheetFormatPr baseColWidth="10" defaultRowHeight="14.25" x14ac:dyDescent="0.2"/>
  <cols>
    <col min="2" max="2" width="14.375" customWidth="1"/>
  </cols>
  <sheetData>
    <row r="1" spans="1:12" ht="15" x14ac:dyDescent="0.25">
      <c r="A1" s="18" t="s">
        <v>374</v>
      </c>
      <c r="B1" s="174"/>
      <c r="C1" s="174"/>
      <c r="D1" s="174"/>
      <c r="E1" s="174"/>
      <c r="F1" s="174"/>
    </row>
    <row r="2" spans="1:12" ht="15" x14ac:dyDescent="0.25">
      <c r="A2" s="20" t="s">
        <v>375</v>
      </c>
      <c r="B2" s="174"/>
      <c r="C2" s="174"/>
      <c r="D2" s="174"/>
      <c r="E2" s="174"/>
      <c r="F2" s="174"/>
    </row>
    <row r="4" spans="1:12" x14ac:dyDescent="0.2">
      <c r="A4" s="27" t="s">
        <v>376</v>
      </c>
      <c r="B4" s="175" t="s">
        <v>377</v>
      </c>
      <c r="C4" s="175" t="s">
        <v>73</v>
      </c>
      <c r="D4" s="175" t="s">
        <v>378</v>
      </c>
      <c r="E4" s="175" t="s">
        <v>379</v>
      </c>
      <c r="F4" s="27" t="s">
        <v>380</v>
      </c>
      <c r="G4" s="175" t="s">
        <v>381</v>
      </c>
      <c r="H4" s="175" t="s">
        <v>382</v>
      </c>
      <c r="I4" s="175" t="s">
        <v>383</v>
      </c>
      <c r="J4" s="175" t="s">
        <v>384</v>
      </c>
      <c r="K4" s="175" t="s">
        <v>385</v>
      </c>
      <c r="L4" s="175" t="s">
        <v>386</v>
      </c>
    </row>
    <row r="5" spans="1:12" x14ac:dyDescent="0.2">
      <c r="A5" s="173"/>
      <c r="B5" s="326" t="s">
        <v>387</v>
      </c>
      <c r="C5" s="326"/>
      <c r="D5" s="326"/>
      <c r="E5" s="326"/>
      <c r="F5" s="173"/>
      <c r="G5" s="326"/>
      <c r="H5" s="326"/>
      <c r="I5" s="326" t="s">
        <v>388</v>
      </c>
      <c r="J5" s="326"/>
      <c r="K5" s="326"/>
      <c r="L5" s="326"/>
    </row>
    <row r="6" spans="1:12" x14ac:dyDescent="0.2">
      <c r="A6" s="327" t="s">
        <v>389</v>
      </c>
      <c r="B6" s="332">
        <v>3</v>
      </c>
      <c r="C6" s="293">
        <v>71570</v>
      </c>
      <c r="D6" s="335" t="s">
        <v>198</v>
      </c>
      <c r="E6" s="325" t="s">
        <v>198</v>
      </c>
      <c r="F6" s="325" t="s">
        <v>198</v>
      </c>
      <c r="G6" s="325" t="s">
        <v>198</v>
      </c>
      <c r="H6" s="336" t="s">
        <v>390</v>
      </c>
      <c r="I6" s="325" t="s">
        <v>390</v>
      </c>
      <c r="J6" s="325" t="s">
        <v>390</v>
      </c>
      <c r="K6" s="325" t="s">
        <v>390</v>
      </c>
      <c r="L6" s="325" t="s">
        <v>390</v>
      </c>
    </row>
    <row r="7" spans="1:12" x14ac:dyDescent="0.2">
      <c r="A7" s="328" t="s">
        <v>391</v>
      </c>
      <c r="B7" s="177">
        <v>4.5999999999999996</v>
      </c>
      <c r="C7" s="66">
        <v>114983</v>
      </c>
      <c r="D7" s="72">
        <v>47792</v>
      </c>
      <c r="E7" s="72">
        <v>46534</v>
      </c>
      <c r="F7" s="72">
        <v>13828</v>
      </c>
      <c r="G7" s="72">
        <v>3654</v>
      </c>
      <c r="H7" s="178" t="s">
        <v>390</v>
      </c>
      <c r="I7" s="72" t="s">
        <v>390</v>
      </c>
      <c r="J7" s="72" t="s">
        <v>390</v>
      </c>
      <c r="K7" s="72" t="s">
        <v>390</v>
      </c>
      <c r="L7" s="72" t="s">
        <v>390</v>
      </c>
    </row>
    <row r="8" spans="1:12" x14ac:dyDescent="0.2">
      <c r="A8" s="328" t="s">
        <v>392</v>
      </c>
      <c r="B8" s="177">
        <v>5.7</v>
      </c>
      <c r="C8" s="66">
        <v>150907</v>
      </c>
      <c r="D8" s="66">
        <v>57245</v>
      </c>
      <c r="E8" s="66">
        <v>62228</v>
      </c>
      <c r="F8" s="72">
        <v>18073</v>
      </c>
      <c r="G8" s="72">
        <v>5872</v>
      </c>
      <c r="H8" s="178" t="s">
        <v>390</v>
      </c>
      <c r="I8" s="72" t="s">
        <v>390</v>
      </c>
      <c r="J8" s="72" t="s">
        <v>390</v>
      </c>
      <c r="K8" s="72" t="s">
        <v>390</v>
      </c>
      <c r="L8" s="72" t="s">
        <v>390</v>
      </c>
    </row>
    <row r="9" spans="1:12" x14ac:dyDescent="0.2">
      <c r="A9" s="328" t="s">
        <v>393</v>
      </c>
      <c r="B9" s="177">
        <v>7.5</v>
      </c>
      <c r="C9" s="66">
        <v>211035</v>
      </c>
      <c r="D9" s="66">
        <v>95262</v>
      </c>
      <c r="E9" s="66">
        <v>53653</v>
      </c>
      <c r="F9" s="72">
        <v>41645</v>
      </c>
      <c r="G9" s="72">
        <v>12735</v>
      </c>
      <c r="H9" s="178" t="s">
        <v>390</v>
      </c>
      <c r="I9" s="72" t="s">
        <v>390</v>
      </c>
      <c r="J9" s="72" t="s">
        <v>390</v>
      </c>
      <c r="K9" s="72" t="s">
        <v>390</v>
      </c>
      <c r="L9" s="72" t="s">
        <v>390</v>
      </c>
    </row>
    <row r="10" spans="1:12" x14ac:dyDescent="0.2">
      <c r="A10" s="328" t="s">
        <v>394</v>
      </c>
      <c r="B10" s="177">
        <v>7.9</v>
      </c>
      <c r="C10" s="66">
        <v>229650</v>
      </c>
      <c r="D10" s="66">
        <v>112342</v>
      </c>
      <c r="E10" s="66">
        <v>53627</v>
      </c>
      <c r="F10" s="72">
        <v>41881</v>
      </c>
      <c r="G10" s="72">
        <v>13737</v>
      </c>
      <c r="H10" s="178" t="s">
        <v>390</v>
      </c>
      <c r="I10" s="72" t="s">
        <v>390</v>
      </c>
      <c r="J10" s="72" t="s">
        <v>390</v>
      </c>
      <c r="K10" s="72" t="s">
        <v>390</v>
      </c>
      <c r="L10" s="72" t="s">
        <v>390</v>
      </c>
    </row>
    <row r="11" spans="1:12" x14ac:dyDescent="0.2">
      <c r="A11" s="329" t="s">
        <v>395</v>
      </c>
      <c r="B11" s="180">
        <v>11.6</v>
      </c>
      <c r="C11" s="68">
        <v>383424</v>
      </c>
      <c r="D11" s="68">
        <v>168451</v>
      </c>
      <c r="E11" s="68">
        <v>58522</v>
      </c>
      <c r="F11" s="181">
        <v>117059</v>
      </c>
      <c r="G11" s="181">
        <v>24457</v>
      </c>
      <c r="H11" s="182" t="s">
        <v>390</v>
      </c>
      <c r="I11" s="181" t="s">
        <v>390</v>
      </c>
      <c r="J11" s="183" t="s">
        <v>390</v>
      </c>
      <c r="K11" s="181" t="s">
        <v>390</v>
      </c>
      <c r="L11" s="181" t="s">
        <v>390</v>
      </c>
    </row>
    <row r="12" spans="1:12" x14ac:dyDescent="0.2">
      <c r="A12" s="329" t="s">
        <v>396</v>
      </c>
      <c r="B12" s="180">
        <v>14.7</v>
      </c>
      <c r="C12" s="68">
        <v>552011</v>
      </c>
      <c r="D12" s="68">
        <v>219530</v>
      </c>
      <c r="E12" s="68">
        <v>63695</v>
      </c>
      <c r="F12" s="181">
        <v>202809</v>
      </c>
      <c r="G12" s="181">
        <v>37639</v>
      </c>
      <c r="H12" s="182" t="s">
        <v>390</v>
      </c>
      <c r="I12" s="181" t="s">
        <v>390</v>
      </c>
      <c r="J12" s="183" t="s">
        <v>390</v>
      </c>
      <c r="K12" s="181" t="s">
        <v>390</v>
      </c>
      <c r="L12" s="181" t="s">
        <v>390</v>
      </c>
    </row>
    <row r="13" spans="1:12" x14ac:dyDescent="0.2">
      <c r="A13" s="329" t="s">
        <v>397</v>
      </c>
      <c r="B13" s="180">
        <v>10.4</v>
      </c>
      <c r="C13" s="68">
        <v>402385</v>
      </c>
      <c r="D13" s="68">
        <v>149833</v>
      </c>
      <c r="E13" s="68">
        <v>57196</v>
      </c>
      <c r="F13" s="181">
        <v>134628</v>
      </c>
      <c r="G13" s="181">
        <v>21680</v>
      </c>
      <c r="H13" s="182" t="s">
        <v>390</v>
      </c>
      <c r="I13" s="181" t="s">
        <v>390</v>
      </c>
      <c r="J13" s="183" t="s">
        <v>390</v>
      </c>
      <c r="K13" s="181" t="s">
        <v>390</v>
      </c>
      <c r="L13" s="181" t="s">
        <v>390</v>
      </c>
    </row>
    <row r="14" spans="1:12" x14ac:dyDescent="0.2">
      <c r="A14" s="329" t="s">
        <v>398</v>
      </c>
      <c r="B14" s="180">
        <v>8.6999999999999993</v>
      </c>
      <c r="C14" s="68">
        <v>355522</v>
      </c>
      <c r="D14" s="68">
        <v>134561</v>
      </c>
      <c r="E14" s="68">
        <v>37303</v>
      </c>
      <c r="F14" s="181">
        <v>127093</v>
      </c>
      <c r="G14" s="181">
        <v>20095</v>
      </c>
      <c r="H14" s="182" t="s">
        <v>390</v>
      </c>
      <c r="I14" s="181" t="s">
        <v>390</v>
      </c>
      <c r="J14" s="183" t="s">
        <v>390</v>
      </c>
      <c r="K14" s="181" t="s">
        <v>390</v>
      </c>
      <c r="L14" s="181" t="s">
        <v>390</v>
      </c>
    </row>
    <row r="15" spans="1:12" x14ac:dyDescent="0.2">
      <c r="A15" s="329" t="s">
        <v>399</v>
      </c>
      <c r="B15" s="180">
        <v>5.2</v>
      </c>
      <c r="C15" s="68">
        <v>223554</v>
      </c>
      <c r="D15" s="68">
        <v>78274</v>
      </c>
      <c r="E15" s="68">
        <v>24396</v>
      </c>
      <c r="F15" s="181">
        <v>96018</v>
      </c>
      <c r="G15" s="181" t="s">
        <v>198</v>
      </c>
      <c r="H15" s="182" t="s">
        <v>390</v>
      </c>
      <c r="I15" s="181" t="s">
        <v>390</v>
      </c>
      <c r="J15" s="183" t="s">
        <v>390</v>
      </c>
      <c r="K15" s="181" t="s">
        <v>390</v>
      </c>
      <c r="L15" s="181" t="s">
        <v>390</v>
      </c>
    </row>
    <row r="16" spans="1:12" x14ac:dyDescent="0.2">
      <c r="A16" s="328" t="s">
        <v>400</v>
      </c>
      <c r="B16" s="177">
        <v>6.1</v>
      </c>
      <c r="C16" s="66">
        <v>285446</v>
      </c>
      <c r="D16" s="66">
        <v>55437</v>
      </c>
      <c r="E16" s="66">
        <v>27470</v>
      </c>
      <c r="F16" s="72">
        <v>140280</v>
      </c>
      <c r="G16" s="72">
        <v>22153</v>
      </c>
      <c r="H16" s="178">
        <v>1212</v>
      </c>
      <c r="I16" s="66">
        <v>892</v>
      </c>
      <c r="J16" s="72" t="s">
        <v>390</v>
      </c>
      <c r="K16" s="66">
        <v>173</v>
      </c>
      <c r="L16" s="66">
        <v>590</v>
      </c>
    </row>
    <row r="17" spans="1:12" x14ac:dyDescent="0.2">
      <c r="A17" s="328" t="s">
        <v>401</v>
      </c>
      <c r="B17" s="177">
        <v>10.8</v>
      </c>
      <c r="C17" s="66">
        <v>584739</v>
      </c>
      <c r="D17" s="66">
        <v>93406</v>
      </c>
      <c r="E17" s="66">
        <v>31328</v>
      </c>
      <c r="F17" s="72">
        <v>346223</v>
      </c>
      <c r="G17" s="72">
        <v>36646</v>
      </c>
      <c r="H17" s="178">
        <v>13524</v>
      </c>
      <c r="I17" s="66">
        <v>1169</v>
      </c>
      <c r="J17" s="72" t="s">
        <v>390</v>
      </c>
      <c r="K17" s="66">
        <v>386</v>
      </c>
      <c r="L17" s="66">
        <v>645</v>
      </c>
    </row>
    <row r="18" spans="1:12" x14ac:dyDescent="0.2">
      <c r="A18" s="328" t="s">
        <v>402</v>
      </c>
      <c r="B18" s="177">
        <v>13.7</v>
      </c>
      <c r="C18" s="66">
        <v>793351</v>
      </c>
      <c r="D18" s="66">
        <v>113776</v>
      </c>
      <c r="E18" s="66">
        <v>39417</v>
      </c>
      <c r="F18" s="72">
        <v>437212</v>
      </c>
      <c r="G18" s="72">
        <v>40865</v>
      </c>
      <c r="H18" s="178">
        <v>74311</v>
      </c>
      <c r="I18" s="66">
        <v>4445</v>
      </c>
      <c r="J18" s="72" t="s">
        <v>390</v>
      </c>
      <c r="K18" s="66">
        <v>1409</v>
      </c>
      <c r="L18" s="66">
        <v>4694</v>
      </c>
    </row>
    <row r="19" spans="1:12" x14ac:dyDescent="0.2">
      <c r="A19" s="328" t="s">
        <v>403</v>
      </c>
      <c r="B19" s="177">
        <v>13.8</v>
      </c>
      <c r="C19" s="66">
        <v>810243</v>
      </c>
      <c r="D19" s="66">
        <v>109529</v>
      </c>
      <c r="E19" s="66">
        <v>40754</v>
      </c>
      <c r="F19" s="72">
        <v>454657</v>
      </c>
      <c r="G19" s="72">
        <v>39824</v>
      </c>
      <c r="H19" s="178">
        <v>77343</v>
      </c>
      <c r="I19" s="66">
        <v>5321</v>
      </c>
      <c r="J19" s="72" t="s">
        <v>390</v>
      </c>
      <c r="K19" s="66">
        <v>1460</v>
      </c>
      <c r="L19" s="66">
        <v>4841</v>
      </c>
    </row>
    <row r="20" spans="1:12" x14ac:dyDescent="0.2">
      <c r="A20" s="328" t="s">
        <v>404</v>
      </c>
      <c r="B20" s="177">
        <v>14.3</v>
      </c>
      <c r="C20" s="66">
        <v>844987</v>
      </c>
      <c r="D20" s="66">
        <v>107734</v>
      </c>
      <c r="E20" s="66">
        <v>42312</v>
      </c>
      <c r="F20" s="72">
        <v>483653</v>
      </c>
      <c r="G20" s="72">
        <v>39459</v>
      </c>
      <c r="H20" s="178">
        <v>78442</v>
      </c>
      <c r="I20" s="66">
        <v>7216</v>
      </c>
      <c r="J20" s="72" t="s">
        <v>390</v>
      </c>
      <c r="K20" s="66">
        <v>1682</v>
      </c>
      <c r="L20" s="66">
        <v>5710</v>
      </c>
    </row>
    <row r="21" spans="1:12" x14ac:dyDescent="0.2">
      <c r="A21" s="329" t="s">
        <v>405</v>
      </c>
      <c r="B21" s="180">
        <v>14.8</v>
      </c>
      <c r="C21" s="68">
        <v>890580</v>
      </c>
      <c r="D21" s="68">
        <v>111945</v>
      </c>
      <c r="E21" s="68">
        <v>44968</v>
      </c>
      <c r="F21" s="181">
        <v>509930</v>
      </c>
      <c r="G21" s="181">
        <v>40617</v>
      </c>
      <c r="H21" s="182">
        <v>81450</v>
      </c>
      <c r="I21" s="68">
        <v>10803</v>
      </c>
      <c r="J21" s="183" t="s">
        <v>390</v>
      </c>
      <c r="K21" s="68">
        <v>2006</v>
      </c>
      <c r="L21" s="68">
        <v>6705</v>
      </c>
    </row>
    <row r="22" spans="1:12" x14ac:dyDescent="0.2">
      <c r="A22" s="329" t="s">
        <v>406</v>
      </c>
      <c r="B22" s="180">
        <v>15.4</v>
      </c>
      <c r="C22" s="68">
        <v>933142</v>
      </c>
      <c r="D22" s="68">
        <v>114658</v>
      </c>
      <c r="E22" s="68">
        <v>47233</v>
      </c>
      <c r="F22" s="181">
        <v>522638</v>
      </c>
      <c r="G22" s="181">
        <v>41908</v>
      </c>
      <c r="H22" s="182">
        <v>87724</v>
      </c>
      <c r="I22" s="68">
        <v>16098</v>
      </c>
      <c r="J22" s="183" t="s">
        <v>390</v>
      </c>
      <c r="K22" s="68">
        <v>2217</v>
      </c>
      <c r="L22" s="68">
        <v>7778</v>
      </c>
    </row>
    <row r="23" spans="1:12" x14ac:dyDescent="0.2">
      <c r="A23" s="329" t="s">
        <v>407</v>
      </c>
      <c r="B23" s="180">
        <v>15.8</v>
      </c>
      <c r="C23" s="68">
        <v>971795</v>
      </c>
      <c r="D23" s="68">
        <v>115606</v>
      </c>
      <c r="E23" s="68">
        <v>49538</v>
      </c>
      <c r="F23" s="181">
        <v>531501</v>
      </c>
      <c r="G23" s="181">
        <v>43052</v>
      </c>
      <c r="H23" s="182">
        <v>97862</v>
      </c>
      <c r="I23" s="68">
        <v>20809</v>
      </c>
      <c r="J23" s="183" t="s">
        <v>390</v>
      </c>
      <c r="K23" s="68">
        <v>2679</v>
      </c>
      <c r="L23" s="68">
        <v>10064</v>
      </c>
    </row>
    <row r="24" spans="1:12" x14ac:dyDescent="0.2">
      <c r="A24" s="329" t="s">
        <v>408</v>
      </c>
      <c r="B24" s="180">
        <v>15.9</v>
      </c>
      <c r="C24" s="68">
        <v>982887</v>
      </c>
      <c r="D24" s="68">
        <v>115564</v>
      </c>
      <c r="E24" s="68">
        <v>51396</v>
      </c>
      <c r="F24" s="181">
        <v>526579</v>
      </c>
      <c r="G24" s="181">
        <v>43143</v>
      </c>
      <c r="H24" s="182">
        <v>102341</v>
      </c>
      <c r="I24" s="68">
        <v>22972</v>
      </c>
      <c r="J24" s="183" t="s">
        <v>390</v>
      </c>
      <c r="K24" s="68">
        <v>3167</v>
      </c>
      <c r="L24" s="68">
        <v>12137</v>
      </c>
    </row>
    <row r="25" spans="1:12" x14ac:dyDescent="0.2">
      <c r="A25" s="329" t="s">
        <v>409</v>
      </c>
      <c r="B25" s="180">
        <v>16.100000000000001</v>
      </c>
      <c r="C25" s="68">
        <v>999309</v>
      </c>
      <c r="D25" s="68">
        <v>114223</v>
      </c>
      <c r="E25" s="68">
        <v>52276</v>
      </c>
      <c r="F25" s="181">
        <v>530477</v>
      </c>
      <c r="G25" s="181">
        <v>43150</v>
      </c>
      <c r="H25" s="182">
        <v>107623</v>
      </c>
      <c r="I25" s="68">
        <v>25119</v>
      </c>
      <c r="J25" s="183" t="s">
        <v>390</v>
      </c>
      <c r="K25" s="68">
        <v>3701</v>
      </c>
      <c r="L25" s="68">
        <v>15216</v>
      </c>
    </row>
    <row r="26" spans="1:12" x14ac:dyDescent="0.2">
      <c r="A26" s="328" t="s">
        <v>410</v>
      </c>
      <c r="B26" s="177">
        <v>16.5</v>
      </c>
      <c r="C26" s="66">
        <v>1032285</v>
      </c>
      <c r="D26" s="66">
        <v>114106</v>
      </c>
      <c r="E26" s="66">
        <v>53137</v>
      </c>
      <c r="F26" s="72">
        <v>544903</v>
      </c>
      <c r="G26" s="72">
        <v>43298</v>
      </c>
      <c r="H26" s="178">
        <v>114896</v>
      </c>
      <c r="I26" s="66">
        <v>28072</v>
      </c>
      <c r="J26" s="72" t="s">
        <v>390</v>
      </c>
      <c r="K26" s="66">
        <v>4355</v>
      </c>
      <c r="L26" s="66">
        <v>18966</v>
      </c>
    </row>
    <row r="27" spans="1:12" x14ac:dyDescent="0.2">
      <c r="A27" s="328" t="s">
        <v>411</v>
      </c>
      <c r="B27" s="177">
        <v>16.7</v>
      </c>
      <c r="C27" s="66">
        <v>1052505</v>
      </c>
      <c r="D27" s="66">
        <v>111411</v>
      </c>
      <c r="E27" s="66">
        <v>53024</v>
      </c>
      <c r="F27" s="72">
        <v>551768</v>
      </c>
      <c r="G27" s="72">
        <v>43013</v>
      </c>
      <c r="H27" s="178">
        <v>119072</v>
      </c>
      <c r="I27" s="66">
        <v>31578</v>
      </c>
      <c r="J27" s="72" t="s">
        <v>390</v>
      </c>
      <c r="K27" s="66">
        <v>5103</v>
      </c>
      <c r="L27" s="66">
        <v>23158</v>
      </c>
    </row>
    <row r="28" spans="1:12" x14ac:dyDescent="0.2">
      <c r="A28" s="328" t="s">
        <v>412</v>
      </c>
      <c r="B28" s="177">
        <v>16.8</v>
      </c>
      <c r="C28" s="66">
        <v>1064526</v>
      </c>
      <c r="D28" s="66">
        <v>110507</v>
      </c>
      <c r="E28" s="66">
        <v>53000</v>
      </c>
      <c r="F28" s="72">
        <v>554925</v>
      </c>
      <c r="G28" s="72">
        <v>42597</v>
      </c>
      <c r="H28" s="178">
        <v>121555</v>
      </c>
      <c r="I28" s="66">
        <v>34669</v>
      </c>
      <c r="J28" s="72" t="s">
        <v>390</v>
      </c>
      <c r="K28" s="66">
        <v>5683</v>
      </c>
      <c r="L28" s="66">
        <v>26602</v>
      </c>
    </row>
    <row r="29" spans="1:12" x14ac:dyDescent="0.2">
      <c r="A29" s="328" t="s">
        <v>413</v>
      </c>
      <c r="B29" s="177">
        <v>16.100000000000001</v>
      </c>
      <c r="C29" s="66">
        <v>1012710</v>
      </c>
      <c r="D29" s="66">
        <v>109452</v>
      </c>
      <c r="E29" s="66">
        <v>51885</v>
      </c>
      <c r="F29" s="72">
        <v>520657</v>
      </c>
      <c r="G29" s="72">
        <v>41504</v>
      </c>
      <c r="H29" s="178">
        <v>112996</v>
      </c>
      <c r="I29" s="66">
        <v>34347</v>
      </c>
      <c r="J29" s="72" t="s">
        <v>390</v>
      </c>
      <c r="K29" s="66">
        <v>5913</v>
      </c>
      <c r="L29" s="66">
        <v>26093</v>
      </c>
    </row>
    <row r="30" spans="1:12" x14ac:dyDescent="0.2">
      <c r="A30" s="328" t="s">
        <v>414</v>
      </c>
      <c r="B30" s="177">
        <v>15.3</v>
      </c>
      <c r="C30" s="66">
        <v>958599</v>
      </c>
      <c r="D30" s="66">
        <v>105563</v>
      </c>
      <c r="E30" s="66">
        <v>50772</v>
      </c>
      <c r="F30" s="72">
        <v>483813</v>
      </c>
      <c r="G30" s="72">
        <v>39991</v>
      </c>
      <c r="H30" s="178">
        <v>103779</v>
      </c>
      <c r="I30" s="66">
        <v>34494</v>
      </c>
      <c r="J30" s="72" t="s">
        <v>390</v>
      </c>
      <c r="K30" s="66">
        <v>6275</v>
      </c>
      <c r="L30" s="66">
        <v>25647</v>
      </c>
    </row>
    <row r="31" spans="1:12" x14ac:dyDescent="0.2">
      <c r="A31" s="329" t="s">
        <v>415</v>
      </c>
      <c r="B31" s="180">
        <v>14.9</v>
      </c>
      <c r="C31" s="68">
        <v>932743</v>
      </c>
      <c r="D31" s="68">
        <v>102184</v>
      </c>
      <c r="E31" s="68">
        <v>50601</v>
      </c>
      <c r="F31" s="181">
        <v>462891</v>
      </c>
      <c r="G31" s="181">
        <v>38431</v>
      </c>
      <c r="H31" s="182">
        <v>98271</v>
      </c>
      <c r="I31" s="68">
        <v>36209</v>
      </c>
      <c r="J31" s="183" t="s">
        <v>390</v>
      </c>
      <c r="K31" s="68">
        <v>6837</v>
      </c>
      <c r="L31" s="68">
        <v>27267</v>
      </c>
    </row>
    <row r="32" spans="1:12" x14ac:dyDescent="0.2">
      <c r="A32" s="329" t="s">
        <v>416</v>
      </c>
      <c r="B32" s="180">
        <v>14.3</v>
      </c>
      <c r="C32" s="68">
        <v>898062</v>
      </c>
      <c r="D32" s="68">
        <v>93370</v>
      </c>
      <c r="E32" s="68">
        <v>48232</v>
      </c>
      <c r="F32" s="181">
        <v>442715</v>
      </c>
      <c r="G32" s="181">
        <v>34721</v>
      </c>
      <c r="H32" s="182">
        <v>96122</v>
      </c>
      <c r="I32" s="68">
        <v>37742</v>
      </c>
      <c r="J32" s="183" t="s">
        <v>390</v>
      </c>
      <c r="K32" s="68">
        <v>7509</v>
      </c>
      <c r="L32" s="68">
        <v>29618</v>
      </c>
    </row>
    <row r="33" spans="1:12" x14ac:dyDescent="0.2">
      <c r="A33" s="329" t="s">
        <v>417</v>
      </c>
      <c r="B33" s="180">
        <v>14.1</v>
      </c>
      <c r="C33" s="68">
        <v>883837</v>
      </c>
      <c r="D33" s="68">
        <v>88900</v>
      </c>
      <c r="E33" s="68">
        <v>46609</v>
      </c>
      <c r="F33" s="181">
        <v>428053</v>
      </c>
      <c r="G33" s="181">
        <v>32844</v>
      </c>
      <c r="H33" s="182">
        <v>95647</v>
      </c>
      <c r="I33" s="68">
        <v>40070</v>
      </c>
      <c r="J33" s="183" t="s">
        <v>390</v>
      </c>
      <c r="K33" s="68">
        <v>8754</v>
      </c>
      <c r="L33" s="68">
        <v>32968</v>
      </c>
    </row>
    <row r="34" spans="1:12" x14ac:dyDescent="0.2">
      <c r="A34" s="329" t="s">
        <v>418</v>
      </c>
      <c r="B34" s="180">
        <v>14.1</v>
      </c>
      <c r="C34" s="68">
        <v>892807</v>
      </c>
      <c r="D34" s="68">
        <v>86402</v>
      </c>
      <c r="E34" s="68">
        <v>46177</v>
      </c>
      <c r="F34" s="181">
        <v>420700</v>
      </c>
      <c r="G34" s="181">
        <v>31736</v>
      </c>
      <c r="H34" s="182">
        <v>97232</v>
      </c>
      <c r="I34" s="68">
        <v>43898</v>
      </c>
      <c r="J34" s="183" t="s">
        <v>390</v>
      </c>
      <c r="K34" s="68">
        <v>10687</v>
      </c>
      <c r="L34" s="68">
        <v>38073</v>
      </c>
    </row>
    <row r="35" spans="1:12" x14ac:dyDescent="0.2">
      <c r="A35" s="329" t="s">
        <v>419</v>
      </c>
      <c r="B35" s="180">
        <v>14.3</v>
      </c>
      <c r="C35" s="68">
        <v>909906</v>
      </c>
      <c r="D35" s="68">
        <v>85337</v>
      </c>
      <c r="E35" s="68">
        <v>46253</v>
      </c>
      <c r="F35" s="181">
        <v>417344</v>
      </c>
      <c r="G35" s="181">
        <v>31003</v>
      </c>
      <c r="H35" s="182">
        <v>99666</v>
      </c>
      <c r="I35" s="68">
        <v>49115</v>
      </c>
      <c r="J35" s="183" t="s">
        <v>390</v>
      </c>
      <c r="K35" s="68">
        <v>13147</v>
      </c>
      <c r="L35" s="68">
        <v>42938</v>
      </c>
    </row>
    <row r="36" spans="1:12" x14ac:dyDescent="0.2">
      <c r="A36" s="328" t="s">
        <v>420</v>
      </c>
      <c r="B36" s="177">
        <v>14.5</v>
      </c>
      <c r="C36" s="66">
        <v>925826</v>
      </c>
      <c r="D36" s="66">
        <v>84898</v>
      </c>
      <c r="E36" s="66">
        <v>46688</v>
      </c>
      <c r="F36" s="72">
        <v>411993</v>
      </c>
      <c r="G36" s="72">
        <v>30637</v>
      </c>
      <c r="H36" s="178">
        <v>102559</v>
      </c>
      <c r="I36" s="66">
        <v>54824</v>
      </c>
      <c r="J36" s="72" t="s">
        <v>390</v>
      </c>
      <c r="K36" s="66">
        <v>16658</v>
      </c>
      <c r="L36" s="66">
        <v>46806</v>
      </c>
    </row>
    <row r="37" spans="1:12" x14ac:dyDescent="0.2">
      <c r="A37" s="328" t="s">
        <v>421</v>
      </c>
      <c r="B37" s="177">
        <v>14.4</v>
      </c>
      <c r="C37" s="66">
        <v>925551</v>
      </c>
      <c r="D37" s="66">
        <v>83549</v>
      </c>
      <c r="E37" s="66">
        <v>46756</v>
      </c>
      <c r="F37" s="72">
        <v>404790</v>
      </c>
      <c r="G37" s="72">
        <v>30138</v>
      </c>
      <c r="H37" s="178">
        <v>104217</v>
      </c>
      <c r="I37" s="66">
        <v>58901</v>
      </c>
      <c r="J37" s="72" t="s">
        <v>390</v>
      </c>
      <c r="K37" s="66">
        <v>19727</v>
      </c>
      <c r="L37" s="66">
        <v>48485</v>
      </c>
    </row>
    <row r="38" spans="1:12" x14ac:dyDescent="0.2">
      <c r="A38" s="328" t="s">
        <v>422</v>
      </c>
      <c r="B38" s="177">
        <v>14.5</v>
      </c>
      <c r="C38" s="66">
        <v>932386</v>
      </c>
      <c r="D38" s="66">
        <v>82689</v>
      </c>
      <c r="E38" s="66">
        <v>47207</v>
      </c>
      <c r="F38" s="72">
        <v>398627</v>
      </c>
      <c r="G38" s="72">
        <v>29747</v>
      </c>
      <c r="H38" s="178">
        <v>105983</v>
      </c>
      <c r="I38" s="66">
        <v>63609</v>
      </c>
      <c r="J38" s="72" t="s">
        <v>390</v>
      </c>
      <c r="K38" s="66">
        <v>24425</v>
      </c>
      <c r="L38" s="66">
        <v>49779</v>
      </c>
    </row>
    <row r="39" spans="1:12" x14ac:dyDescent="0.2">
      <c r="A39" s="328" t="s">
        <v>423</v>
      </c>
      <c r="B39" s="177">
        <v>14.5</v>
      </c>
      <c r="C39" s="66">
        <v>939671</v>
      </c>
      <c r="D39" s="66">
        <v>81142</v>
      </c>
      <c r="E39" s="66">
        <v>47096</v>
      </c>
      <c r="F39" s="72">
        <v>392481</v>
      </c>
      <c r="G39" s="72">
        <v>29162</v>
      </c>
      <c r="H39" s="178">
        <v>108352</v>
      </c>
      <c r="I39" s="66">
        <v>69527</v>
      </c>
      <c r="J39" s="72" t="s">
        <v>390</v>
      </c>
      <c r="K39" s="66">
        <v>30851</v>
      </c>
      <c r="L39" s="66">
        <v>50923</v>
      </c>
    </row>
    <row r="40" spans="1:12" x14ac:dyDescent="0.2">
      <c r="A40" s="328" t="s">
        <v>424</v>
      </c>
      <c r="B40" s="177">
        <v>14.7</v>
      </c>
      <c r="C40" s="66">
        <v>955982</v>
      </c>
      <c r="D40" s="66">
        <v>80381</v>
      </c>
      <c r="E40" s="66">
        <v>47195</v>
      </c>
      <c r="F40" s="72">
        <v>388422</v>
      </c>
      <c r="G40" s="72">
        <v>28751</v>
      </c>
      <c r="H40" s="178">
        <v>110357</v>
      </c>
      <c r="I40" s="66">
        <v>77400</v>
      </c>
      <c r="J40" s="72" t="s">
        <v>390</v>
      </c>
      <c r="K40" s="66">
        <v>39176</v>
      </c>
      <c r="L40" s="66">
        <v>52768</v>
      </c>
    </row>
    <row r="41" spans="1:12" x14ac:dyDescent="0.2">
      <c r="A41" s="329" t="s">
        <v>425</v>
      </c>
      <c r="B41" s="180">
        <v>15</v>
      </c>
      <c r="C41" s="68">
        <v>978737</v>
      </c>
      <c r="D41" s="68">
        <v>80471</v>
      </c>
      <c r="E41" s="68">
        <v>47613</v>
      </c>
      <c r="F41" s="181">
        <v>385080</v>
      </c>
      <c r="G41" s="181">
        <v>28762</v>
      </c>
      <c r="H41" s="182">
        <v>112561</v>
      </c>
      <c r="I41" s="68">
        <v>87592</v>
      </c>
      <c r="J41" s="183" t="s">
        <v>390</v>
      </c>
      <c r="K41" s="68">
        <v>48035</v>
      </c>
      <c r="L41" s="68">
        <v>54601</v>
      </c>
    </row>
    <row r="42" spans="1:12" x14ac:dyDescent="0.2">
      <c r="A42" s="329" t="s">
        <v>426</v>
      </c>
      <c r="B42" s="180">
        <v>15.3</v>
      </c>
      <c r="C42" s="68">
        <v>1006530</v>
      </c>
      <c r="D42" s="68">
        <v>80467</v>
      </c>
      <c r="E42" s="68">
        <v>48046</v>
      </c>
      <c r="F42" s="181">
        <v>382271</v>
      </c>
      <c r="G42" s="181">
        <v>28618</v>
      </c>
      <c r="H42" s="182">
        <v>113991</v>
      </c>
      <c r="I42" s="68">
        <v>100681</v>
      </c>
      <c r="J42" s="183" t="s">
        <v>390</v>
      </c>
      <c r="K42" s="68">
        <v>57566</v>
      </c>
      <c r="L42" s="68">
        <v>56804</v>
      </c>
    </row>
    <row r="43" spans="1:12" x14ac:dyDescent="0.2">
      <c r="A43" s="329" t="s">
        <v>427</v>
      </c>
      <c r="B43" s="180">
        <v>15.6</v>
      </c>
      <c r="C43" s="68">
        <v>1040325</v>
      </c>
      <c r="D43" s="68">
        <v>81087</v>
      </c>
      <c r="E43" s="68">
        <v>48718</v>
      </c>
      <c r="F43" s="181">
        <v>379424</v>
      </c>
      <c r="G43" s="181">
        <v>28515</v>
      </c>
      <c r="H43" s="182">
        <v>114688</v>
      </c>
      <c r="I43" s="68">
        <v>116833</v>
      </c>
      <c r="J43" s="183" t="s">
        <v>390</v>
      </c>
      <c r="K43" s="68">
        <v>68969</v>
      </c>
      <c r="L43" s="68">
        <v>59450</v>
      </c>
    </row>
    <row r="44" spans="1:12" x14ac:dyDescent="0.2">
      <c r="A44" s="329" t="s">
        <v>428</v>
      </c>
      <c r="B44" s="180">
        <v>16.399999999999999</v>
      </c>
      <c r="C44" s="68">
        <v>1100262</v>
      </c>
      <c r="D44" s="68">
        <v>83401</v>
      </c>
      <c r="E44" s="68">
        <v>49980</v>
      </c>
      <c r="F44" s="181">
        <v>378749</v>
      </c>
      <c r="G44" s="181">
        <v>28802</v>
      </c>
      <c r="H44" s="182">
        <v>116138</v>
      </c>
      <c r="I44" s="68">
        <v>140739</v>
      </c>
      <c r="J44" s="183" t="s">
        <v>390</v>
      </c>
      <c r="K44" s="68">
        <v>85649</v>
      </c>
      <c r="L44" s="68">
        <v>64192</v>
      </c>
    </row>
    <row r="45" spans="1:12" x14ac:dyDescent="0.2">
      <c r="A45" s="329" t="s">
        <v>429</v>
      </c>
      <c r="B45" s="180">
        <v>17.100000000000001</v>
      </c>
      <c r="C45" s="68">
        <v>1163233</v>
      </c>
      <c r="D45" s="68">
        <v>85136</v>
      </c>
      <c r="E45" s="68">
        <v>50670</v>
      </c>
      <c r="F45" s="181">
        <v>377393</v>
      </c>
      <c r="G45" s="181">
        <v>28853</v>
      </c>
      <c r="H45" s="182">
        <v>115290</v>
      </c>
      <c r="I45" s="68">
        <v>171221</v>
      </c>
      <c r="J45" s="183" t="s">
        <v>390</v>
      </c>
      <c r="K45" s="68">
        <v>101210</v>
      </c>
      <c r="L45" s="68">
        <v>69493</v>
      </c>
    </row>
    <row r="46" spans="1:12" x14ac:dyDescent="0.2">
      <c r="A46" s="176" t="s">
        <v>430</v>
      </c>
      <c r="B46" s="177">
        <v>17.600000000000001</v>
      </c>
      <c r="C46" s="66">
        <v>1213463</v>
      </c>
      <c r="D46" s="66">
        <v>86576</v>
      </c>
      <c r="E46" s="66">
        <v>51438</v>
      </c>
      <c r="F46" s="66">
        <v>372013</v>
      </c>
      <c r="G46" s="66">
        <v>28708</v>
      </c>
      <c r="H46" s="72">
        <v>109448</v>
      </c>
      <c r="I46" s="66">
        <v>208284</v>
      </c>
      <c r="J46" s="72" t="s">
        <v>390</v>
      </c>
      <c r="K46" s="66">
        <v>112441</v>
      </c>
      <c r="L46" s="66">
        <v>73074</v>
      </c>
    </row>
    <row r="47" spans="1:12" x14ac:dyDescent="0.2">
      <c r="A47" s="176" t="s">
        <v>431</v>
      </c>
      <c r="B47" s="177">
        <v>18.2</v>
      </c>
      <c r="C47" s="66">
        <v>1260283</v>
      </c>
      <c r="D47" s="66">
        <v>87138</v>
      </c>
      <c r="E47" s="66">
        <v>51744</v>
      </c>
      <c r="F47" s="66">
        <v>367740</v>
      </c>
      <c r="G47" s="66">
        <v>28375</v>
      </c>
      <c r="H47" s="72">
        <v>105895</v>
      </c>
      <c r="I47" s="66">
        <v>245044</v>
      </c>
      <c r="J47" s="72" t="s">
        <v>390</v>
      </c>
      <c r="K47" s="66">
        <v>121125</v>
      </c>
      <c r="L47" s="66">
        <v>75612</v>
      </c>
    </row>
    <row r="48" spans="1:12" x14ac:dyDescent="0.2">
      <c r="A48" s="184" t="s">
        <v>432</v>
      </c>
      <c r="B48" s="185">
        <v>18.600000000000001</v>
      </c>
      <c r="C48" s="186">
        <v>1300089</v>
      </c>
      <c r="D48" s="186">
        <v>89071</v>
      </c>
      <c r="E48" s="186">
        <v>52748</v>
      </c>
      <c r="F48" s="186">
        <v>364011</v>
      </c>
      <c r="G48" s="186">
        <v>28337</v>
      </c>
      <c r="H48" s="187">
        <v>103729</v>
      </c>
      <c r="I48" s="186">
        <v>272446</v>
      </c>
      <c r="J48" s="72" t="s">
        <v>390</v>
      </c>
      <c r="K48" s="186">
        <v>128600</v>
      </c>
      <c r="L48" s="186">
        <v>77111</v>
      </c>
    </row>
    <row r="49" spans="1:12" x14ac:dyDescent="0.2">
      <c r="A49" s="184" t="s">
        <v>433</v>
      </c>
      <c r="B49" s="185">
        <v>18.899999999999999</v>
      </c>
      <c r="C49" s="186">
        <v>1330574</v>
      </c>
      <c r="D49" s="186">
        <v>90903</v>
      </c>
      <c r="E49" s="186">
        <v>53612</v>
      </c>
      <c r="F49" s="186">
        <v>358933</v>
      </c>
      <c r="G49" s="186">
        <v>28109</v>
      </c>
      <c r="H49" s="187">
        <v>101412</v>
      </c>
      <c r="I49" s="186">
        <v>294217</v>
      </c>
      <c r="J49" s="72" t="s">
        <v>390</v>
      </c>
      <c r="K49" s="186">
        <v>134827</v>
      </c>
      <c r="L49" s="186">
        <v>78615</v>
      </c>
    </row>
    <row r="50" spans="1:12" x14ac:dyDescent="0.2">
      <c r="A50" s="184" t="s">
        <v>434</v>
      </c>
      <c r="B50" s="185">
        <v>19</v>
      </c>
      <c r="C50" s="186">
        <v>1337581</v>
      </c>
      <c r="D50" s="186">
        <v>92714</v>
      </c>
      <c r="E50" s="186">
        <v>54264</v>
      </c>
      <c r="F50" s="186">
        <v>350320</v>
      </c>
      <c r="G50" s="186">
        <v>28090</v>
      </c>
      <c r="H50" s="187">
        <v>97707</v>
      </c>
      <c r="I50" s="186">
        <v>305009</v>
      </c>
      <c r="J50" s="72" t="s">
        <v>390</v>
      </c>
      <c r="K50" s="186">
        <v>137081</v>
      </c>
      <c r="L50" s="186">
        <v>79424</v>
      </c>
    </row>
    <row r="51" spans="1:12" x14ac:dyDescent="0.2">
      <c r="A51" s="188" t="s">
        <v>435</v>
      </c>
      <c r="B51" s="189">
        <v>19</v>
      </c>
      <c r="C51" s="190">
        <v>1340793</v>
      </c>
      <c r="D51" s="190">
        <v>94744</v>
      </c>
      <c r="E51" s="190">
        <v>54952</v>
      </c>
      <c r="F51" s="190">
        <v>342253</v>
      </c>
      <c r="G51" s="190">
        <v>28021</v>
      </c>
      <c r="H51" s="183">
        <v>94037</v>
      </c>
      <c r="I51" s="190">
        <v>313463</v>
      </c>
      <c r="J51" s="183" t="s">
        <v>390</v>
      </c>
      <c r="K51" s="190">
        <v>136311</v>
      </c>
      <c r="L51" s="190">
        <v>79556</v>
      </c>
    </row>
    <row r="52" spans="1:12" x14ac:dyDescent="0.2">
      <c r="A52" s="188" t="s">
        <v>436</v>
      </c>
      <c r="B52" s="189">
        <v>19</v>
      </c>
      <c r="C52" s="190">
        <v>1347911</v>
      </c>
      <c r="D52" s="190">
        <v>97915</v>
      </c>
      <c r="E52" s="190">
        <v>56069</v>
      </c>
      <c r="F52" s="190">
        <v>334594</v>
      </c>
      <c r="G52" s="190">
        <v>27987</v>
      </c>
      <c r="H52" s="183">
        <v>90409</v>
      </c>
      <c r="I52" s="190">
        <v>321083</v>
      </c>
      <c r="J52" s="183" t="s">
        <v>390</v>
      </c>
      <c r="K52" s="190">
        <v>135821</v>
      </c>
      <c r="L52" s="190">
        <v>79478</v>
      </c>
    </row>
    <row r="53" spans="1:12" x14ac:dyDescent="0.2">
      <c r="A53" s="188" t="s">
        <v>437</v>
      </c>
      <c r="B53" s="189">
        <v>19.2</v>
      </c>
      <c r="C53" s="190">
        <v>1368670</v>
      </c>
      <c r="D53" s="190">
        <v>102732</v>
      </c>
      <c r="E53" s="190">
        <v>58015</v>
      </c>
      <c r="F53" s="190">
        <v>327681</v>
      </c>
      <c r="G53" s="190">
        <v>28192</v>
      </c>
      <c r="H53" s="183">
        <v>86802</v>
      </c>
      <c r="I53" s="183" t="s">
        <v>390</v>
      </c>
      <c r="J53" s="190">
        <v>189371</v>
      </c>
      <c r="K53" s="190">
        <v>134958</v>
      </c>
      <c r="L53" s="190">
        <v>79925</v>
      </c>
    </row>
    <row r="54" spans="1:12" x14ac:dyDescent="0.2">
      <c r="A54" s="188" t="s">
        <v>438</v>
      </c>
      <c r="B54" s="189">
        <v>19.3</v>
      </c>
      <c r="C54" s="190">
        <v>1384382</v>
      </c>
      <c r="D54" s="190">
        <v>108815</v>
      </c>
      <c r="E54" s="190">
        <v>59813</v>
      </c>
      <c r="F54" s="190">
        <v>319641</v>
      </c>
      <c r="G54" s="190">
        <v>28912</v>
      </c>
      <c r="H54" s="183">
        <v>83405</v>
      </c>
      <c r="I54" s="183" t="s">
        <v>390</v>
      </c>
      <c r="J54" s="190">
        <v>190731</v>
      </c>
      <c r="K54" s="190">
        <v>134675</v>
      </c>
      <c r="L54" s="190">
        <v>79476</v>
      </c>
    </row>
    <row r="55" spans="1:12" x14ac:dyDescent="0.2">
      <c r="A55" s="188" t="s">
        <v>439</v>
      </c>
      <c r="B55" s="189">
        <v>19.7</v>
      </c>
      <c r="C55" s="190">
        <v>1419095</v>
      </c>
      <c r="D55" s="190">
        <v>116649</v>
      </c>
      <c r="E55" s="190">
        <v>61450</v>
      </c>
      <c r="F55" s="190">
        <v>313976</v>
      </c>
      <c r="G55" s="190">
        <v>29926</v>
      </c>
      <c r="H55" s="183">
        <v>81012</v>
      </c>
      <c r="I55" s="183" t="s">
        <v>390</v>
      </c>
      <c r="J55" s="190">
        <v>194747</v>
      </c>
      <c r="K55" s="190">
        <v>135517</v>
      </c>
      <c r="L55" s="190">
        <v>79497</v>
      </c>
    </row>
    <row r="56" spans="1:12" x14ac:dyDescent="0.2">
      <c r="A56" s="184" t="s">
        <v>440</v>
      </c>
      <c r="B56" s="185">
        <v>19.899999999999999</v>
      </c>
      <c r="C56" s="186">
        <v>1447312</v>
      </c>
      <c r="D56" s="186">
        <v>125033</v>
      </c>
      <c r="E56" s="186">
        <v>63153</v>
      </c>
      <c r="F56" s="186">
        <v>308255</v>
      </c>
      <c r="G56" s="186">
        <v>31085</v>
      </c>
      <c r="H56" s="187">
        <v>78897</v>
      </c>
      <c r="I56" s="187" t="s">
        <v>390</v>
      </c>
      <c r="J56" s="186">
        <v>198092</v>
      </c>
      <c r="K56" s="186">
        <v>141085</v>
      </c>
      <c r="L56" s="186">
        <v>78846</v>
      </c>
    </row>
    <row r="57" spans="1:12" x14ac:dyDescent="0.2">
      <c r="A57" s="184" t="s">
        <v>441</v>
      </c>
      <c r="B57" s="185">
        <v>20.100000000000001</v>
      </c>
      <c r="C57" s="186">
        <v>1471033</v>
      </c>
      <c r="D57" s="186">
        <v>133636</v>
      </c>
      <c r="E57" s="186">
        <v>65006</v>
      </c>
      <c r="F57" s="186">
        <v>303770</v>
      </c>
      <c r="G57" s="186">
        <v>31648</v>
      </c>
      <c r="H57" s="187">
        <v>76773</v>
      </c>
      <c r="I57" s="187" t="s">
        <v>390</v>
      </c>
      <c r="J57" s="186">
        <v>199756</v>
      </c>
      <c r="K57" s="186">
        <v>149839</v>
      </c>
      <c r="L57" s="186">
        <v>77671</v>
      </c>
    </row>
    <row r="58" spans="1:12" x14ac:dyDescent="0.2">
      <c r="A58" s="184" t="s">
        <v>442</v>
      </c>
      <c r="B58" s="185">
        <v>20.2</v>
      </c>
      <c r="C58" s="186">
        <v>1495008</v>
      </c>
      <c r="D58" s="186">
        <v>144864</v>
      </c>
      <c r="E58" s="186">
        <v>66974</v>
      </c>
      <c r="F58" s="186">
        <v>300214</v>
      </c>
      <c r="G58" s="186">
        <v>32488</v>
      </c>
      <c r="H58" s="187">
        <v>74289</v>
      </c>
      <c r="I58" s="187" t="s">
        <v>390</v>
      </c>
      <c r="J58" s="186">
        <v>199150</v>
      </c>
      <c r="K58" s="186">
        <v>159737</v>
      </c>
      <c r="L58" s="186">
        <v>76631</v>
      </c>
    </row>
    <row r="59" spans="1:12" x14ac:dyDescent="0.2">
      <c r="A59" s="184" t="s">
        <v>443</v>
      </c>
      <c r="B59" s="185">
        <v>20.3</v>
      </c>
      <c r="C59" s="186">
        <v>1511937</v>
      </c>
      <c r="D59" s="186">
        <v>157580</v>
      </c>
      <c r="E59" s="186">
        <v>68986</v>
      </c>
      <c r="F59" s="186">
        <v>296392</v>
      </c>
      <c r="G59" s="186">
        <v>32822</v>
      </c>
      <c r="H59" s="187">
        <v>71376</v>
      </c>
      <c r="I59" s="187" t="s">
        <v>390</v>
      </c>
      <c r="J59" s="186">
        <v>196179</v>
      </c>
      <c r="K59" s="186">
        <v>167269</v>
      </c>
      <c r="L59" s="186">
        <v>75448</v>
      </c>
    </row>
    <row r="60" spans="1:12" x14ac:dyDescent="0.2">
      <c r="A60" s="184" t="s">
        <v>444</v>
      </c>
      <c r="B60" s="185">
        <v>20.376162719785331</v>
      </c>
      <c r="C60" s="186">
        <v>1523586</v>
      </c>
      <c r="D60" s="186">
        <v>172580</v>
      </c>
      <c r="E60" s="186">
        <v>71534</v>
      </c>
      <c r="F60" s="186">
        <v>291684</v>
      </c>
      <c r="G60" s="186">
        <v>32889</v>
      </c>
      <c r="H60" s="187">
        <v>68236</v>
      </c>
      <c r="I60" s="187" t="s">
        <v>390</v>
      </c>
      <c r="J60" s="186">
        <v>190794</v>
      </c>
      <c r="K60" s="186">
        <v>173477</v>
      </c>
      <c r="L60" s="186">
        <v>73861</v>
      </c>
    </row>
    <row r="61" spans="1:12" x14ac:dyDescent="0.2">
      <c r="A61" s="191" t="s">
        <v>445</v>
      </c>
      <c r="B61" s="192">
        <v>20.8</v>
      </c>
      <c r="C61" s="193">
        <v>1570965</v>
      </c>
      <c r="D61" s="193">
        <v>201889</v>
      </c>
      <c r="E61" s="193">
        <v>77433</v>
      </c>
      <c r="F61" s="193">
        <v>289589</v>
      </c>
      <c r="G61" s="193">
        <v>33994</v>
      </c>
      <c r="H61" s="194">
        <v>65052</v>
      </c>
      <c r="I61" s="194" t="s">
        <v>390</v>
      </c>
      <c r="J61" s="193">
        <v>187365</v>
      </c>
      <c r="K61" s="193">
        <v>182324</v>
      </c>
      <c r="L61" s="193">
        <v>72633</v>
      </c>
    </row>
    <row r="62" spans="1:12" x14ac:dyDescent="0.2">
      <c r="A62" s="191" t="s">
        <v>446</v>
      </c>
      <c r="B62" s="192">
        <v>21.4</v>
      </c>
      <c r="C62" s="193">
        <v>1638949</v>
      </c>
      <c r="D62" s="193">
        <v>233352</v>
      </c>
      <c r="E62" s="193">
        <v>85596</v>
      </c>
      <c r="F62" s="193">
        <v>290020</v>
      </c>
      <c r="G62" s="193">
        <v>35495</v>
      </c>
      <c r="H62" s="194">
        <v>64393</v>
      </c>
      <c r="I62" s="194" t="s">
        <v>390</v>
      </c>
      <c r="J62" s="193">
        <v>179996</v>
      </c>
      <c r="K62" s="193">
        <v>196168</v>
      </c>
      <c r="L62" s="193">
        <v>71692</v>
      </c>
    </row>
    <row r="63" spans="1:12" x14ac:dyDescent="0.2">
      <c r="A63" s="191" t="s">
        <v>447</v>
      </c>
      <c r="B63" s="192">
        <v>21.7</v>
      </c>
      <c r="C63" s="193">
        <v>1680197</v>
      </c>
      <c r="D63" s="193">
        <v>250471</v>
      </c>
      <c r="E63" s="193">
        <v>90551</v>
      </c>
      <c r="F63" s="193">
        <v>289111</v>
      </c>
      <c r="G63" s="193">
        <v>36488</v>
      </c>
      <c r="H63" s="194">
        <v>64113</v>
      </c>
      <c r="I63" s="194" t="s">
        <v>390</v>
      </c>
      <c r="J63" s="193">
        <v>148903</v>
      </c>
      <c r="K63" s="193">
        <v>205255</v>
      </c>
      <c r="L63" s="193">
        <v>71039</v>
      </c>
    </row>
    <row r="64" spans="1:12" x14ac:dyDescent="0.2">
      <c r="A64" s="191" t="s">
        <v>448</v>
      </c>
      <c r="B64" s="192">
        <v>21.99859394604006</v>
      </c>
      <c r="C64" s="193">
        <v>1720393</v>
      </c>
      <c r="D64" s="193">
        <v>264227</v>
      </c>
      <c r="E64" s="193">
        <v>95086</v>
      </c>
      <c r="F64" s="193">
        <v>289125</v>
      </c>
      <c r="G64" s="193">
        <v>37176</v>
      </c>
      <c r="H64" s="194">
        <v>64163</v>
      </c>
      <c r="I64" s="194" t="s">
        <v>390</v>
      </c>
      <c r="J64" s="193">
        <v>113343</v>
      </c>
      <c r="K64" s="193">
        <v>213153</v>
      </c>
      <c r="L64" s="193">
        <v>70642</v>
      </c>
    </row>
    <row r="65" spans="1:12" x14ac:dyDescent="0.2">
      <c r="A65" s="191" t="s">
        <v>449</v>
      </c>
      <c r="B65" s="192">
        <v>22.4</v>
      </c>
      <c r="C65" s="193">
        <v>1772279</v>
      </c>
      <c r="D65" s="193">
        <v>276828</v>
      </c>
      <c r="E65" s="193">
        <v>99456</v>
      </c>
      <c r="F65" s="193">
        <v>290546</v>
      </c>
      <c r="G65" s="193">
        <v>38198</v>
      </c>
      <c r="H65" s="194">
        <v>66011</v>
      </c>
      <c r="I65" s="194" t="s">
        <v>390</v>
      </c>
      <c r="J65" s="193">
        <v>102957</v>
      </c>
      <c r="K65" s="193">
        <v>224171</v>
      </c>
      <c r="L65" s="193">
        <v>70190</v>
      </c>
    </row>
    <row r="66" spans="1:12" x14ac:dyDescent="0.2">
      <c r="A66" s="330" t="s">
        <v>450</v>
      </c>
      <c r="B66" s="185">
        <v>22.8</v>
      </c>
      <c r="C66" s="186">
        <v>1825060</v>
      </c>
      <c r="D66" s="186">
        <v>285379</v>
      </c>
      <c r="E66" s="186">
        <v>103929</v>
      </c>
      <c r="F66" s="186">
        <v>294359</v>
      </c>
      <c r="G66" s="186">
        <v>38981</v>
      </c>
      <c r="H66" s="186">
        <v>69793</v>
      </c>
      <c r="I66" s="187" t="s">
        <v>390</v>
      </c>
      <c r="J66" s="186">
        <v>94851</v>
      </c>
      <c r="K66" s="186">
        <v>238432</v>
      </c>
      <c r="L66" s="186">
        <v>69569</v>
      </c>
    </row>
    <row r="67" spans="1:12" x14ac:dyDescent="0.2">
      <c r="A67" s="331" t="s">
        <v>660</v>
      </c>
      <c r="B67" s="333">
        <v>23.327243403166403</v>
      </c>
      <c r="C67" s="334">
        <v>1886630</v>
      </c>
      <c r="D67" s="334">
        <v>293156</v>
      </c>
      <c r="E67" s="334">
        <v>110190</v>
      </c>
      <c r="F67" s="334">
        <v>301254</v>
      </c>
      <c r="G67" s="334">
        <v>39646</v>
      </c>
      <c r="H67" s="334">
        <v>75387</v>
      </c>
      <c r="I67" s="366" t="s">
        <v>390</v>
      </c>
      <c r="J67" s="334">
        <v>79345</v>
      </c>
      <c r="K67" s="334">
        <v>253769</v>
      </c>
      <c r="L67" s="334">
        <v>69247</v>
      </c>
    </row>
    <row r="68" spans="1:12" x14ac:dyDescent="0.2">
      <c r="A68" s="140" t="s">
        <v>451</v>
      </c>
      <c r="B68" s="195"/>
      <c r="C68" s="196"/>
      <c r="D68" s="196"/>
      <c r="E68" s="196"/>
      <c r="F68" s="196"/>
      <c r="G68" s="196"/>
      <c r="H68" s="197"/>
      <c r="I68" s="197"/>
      <c r="J68" s="196"/>
      <c r="K68" s="196"/>
      <c r="L68" s="196"/>
    </row>
    <row r="69" spans="1:12" x14ac:dyDescent="0.2">
      <c r="A69" s="198" t="s">
        <v>452</v>
      </c>
      <c r="B69" s="10"/>
      <c r="C69" s="10"/>
      <c r="D69" s="10"/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workbookViewId="0">
      <selection activeCell="I2" sqref="I2"/>
    </sheetView>
  </sheetViews>
  <sheetFormatPr baseColWidth="10" defaultRowHeight="14.25" x14ac:dyDescent="0.2"/>
  <cols>
    <col min="1" max="1" width="17.625" customWidth="1"/>
    <col min="10" max="10" width="10.25" customWidth="1"/>
  </cols>
  <sheetData>
    <row r="1" spans="1:19" ht="15" x14ac:dyDescent="0.25">
      <c r="A1" s="142" t="s">
        <v>453</v>
      </c>
      <c r="B1" s="19"/>
      <c r="C1" s="19"/>
      <c r="D1" s="19"/>
      <c r="E1" s="19"/>
      <c r="F1" s="19"/>
      <c r="G1" s="19"/>
      <c r="H1" s="19"/>
      <c r="I1" s="5"/>
      <c r="J1" s="5"/>
      <c r="K1" s="52"/>
      <c r="L1" s="5"/>
    </row>
    <row r="2" spans="1:19" ht="15" x14ac:dyDescent="0.25">
      <c r="A2" s="143" t="s">
        <v>661</v>
      </c>
      <c r="B2" s="19"/>
      <c r="C2" s="19"/>
      <c r="D2" s="19"/>
      <c r="E2" s="19"/>
      <c r="F2" s="19"/>
      <c r="G2" s="19"/>
      <c r="H2" s="19"/>
      <c r="I2" s="5"/>
      <c r="J2" s="5"/>
      <c r="K2" s="52"/>
      <c r="L2" s="5"/>
    </row>
    <row r="3" spans="1:19" x14ac:dyDescent="0.2">
      <c r="A3" s="199"/>
      <c r="B3" s="5"/>
      <c r="C3" s="5"/>
      <c r="D3" s="5"/>
      <c r="E3" s="5"/>
      <c r="F3" s="5"/>
      <c r="G3" s="5"/>
      <c r="H3" s="5"/>
      <c r="I3" s="5"/>
      <c r="J3" s="5"/>
      <c r="K3" s="52"/>
      <c r="L3" s="5"/>
    </row>
    <row r="4" spans="1:19" x14ac:dyDescent="0.2">
      <c r="A4" s="76"/>
      <c r="B4" s="200" t="s">
        <v>454</v>
      </c>
      <c r="C4" s="201"/>
      <c r="D4" s="202"/>
      <c r="E4" s="201"/>
      <c r="F4" s="201"/>
      <c r="G4" s="201"/>
      <c r="H4" s="202"/>
      <c r="I4" s="203"/>
      <c r="J4" s="204" t="s">
        <v>455</v>
      </c>
      <c r="K4" s="201"/>
      <c r="L4" s="201"/>
      <c r="M4" s="205"/>
      <c r="N4" s="205"/>
      <c r="O4" s="205"/>
      <c r="P4" s="206"/>
      <c r="Q4" s="200" t="s">
        <v>57</v>
      </c>
      <c r="R4" s="205"/>
      <c r="S4" s="206"/>
    </row>
    <row r="5" spans="1:19" x14ac:dyDescent="0.2">
      <c r="A5" s="40"/>
      <c r="B5" s="152"/>
      <c r="C5" s="201"/>
      <c r="D5" s="202"/>
      <c r="E5" s="200"/>
      <c r="F5" s="201"/>
      <c r="G5" s="200"/>
      <c r="H5" s="202"/>
      <c r="I5" s="200"/>
      <c r="J5" s="207"/>
      <c r="K5" s="205"/>
      <c r="L5" s="206"/>
      <c r="M5" s="207"/>
      <c r="N5" s="205"/>
      <c r="O5" s="206"/>
      <c r="P5" s="208"/>
      <c r="Q5" s="39"/>
      <c r="R5" s="29"/>
      <c r="S5" s="209"/>
    </row>
    <row r="6" spans="1:19" x14ac:dyDescent="0.2">
      <c r="A6" s="210"/>
      <c r="B6" s="211" t="s">
        <v>70</v>
      </c>
      <c r="C6" s="212"/>
      <c r="D6" s="213"/>
      <c r="E6" s="211" t="s">
        <v>456</v>
      </c>
      <c r="F6" s="212"/>
      <c r="G6" s="211" t="s">
        <v>457</v>
      </c>
      <c r="H6" s="213"/>
      <c r="I6" s="69" t="s">
        <v>458</v>
      </c>
      <c r="J6" s="211" t="s">
        <v>70</v>
      </c>
      <c r="K6" s="29"/>
      <c r="L6" s="209"/>
      <c r="M6" s="211" t="s">
        <v>264</v>
      </c>
      <c r="N6" s="212"/>
      <c r="O6" s="214"/>
      <c r="P6" s="100" t="s">
        <v>170</v>
      </c>
      <c r="Q6" s="39"/>
      <c r="R6" s="212"/>
      <c r="S6" s="214"/>
    </row>
    <row r="7" spans="1:19" x14ac:dyDescent="0.2">
      <c r="A7" s="210"/>
      <c r="B7" s="215"/>
      <c r="C7" s="212"/>
      <c r="D7" s="213"/>
      <c r="E7" s="216" t="s">
        <v>459</v>
      </c>
      <c r="F7" s="212"/>
      <c r="G7" s="217" t="s">
        <v>460</v>
      </c>
      <c r="H7" s="213"/>
      <c r="I7" s="217" t="s">
        <v>461</v>
      </c>
      <c r="J7" s="217"/>
      <c r="K7" s="212"/>
      <c r="L7" s="214"/>
      <c r="M7" s="211"/>
      <c r="N7" s="212"/>
      <c r="O7" s="214"/>
      <c r="P7" s="218" t="s">
        <v>462</v>
      </c>
      <c r="Q7" s="39"/>
      <c r="R7" s="212"/>
      <c r="S7" s="214"/>
    </row>
    <row r="8" spans="1:19" x14ac:dyDescent="0.2">
      <c r="A8" s="28"/>
      <c r="B8" s="219"/>
      <c r="C8" s="220"/>
      <c r="D8" s="221"/>
      <c r="E8" s="219"/>
      <c r="F8" s="220"/>
      <c r="G8" s="44"/>
      <c r="H8" s="221"/>
      <c r="I8" s="222" t="s">
        <v>463</v>
      </c>
      <c r="J8" s="44"/>
      <c r="K8" s="220"/>
      <c r="L8" s="223"/>
      <c r="M8" s="44"/>
      <c r="N8" s="220"/>
      <c r="O8" s="223"/>
      <c r="P8" s="224" t="s">
        <v>464</v>
      </c>
      <c r="Q8" s="219"/>
      <c r="R8" s="220"/>
      <c r="S8" s="223"/>
    </row>
    <row r="9" spans="1:19" x14ac:dyDescent="0.2">
      <c r="A9" s="337" t="s">
        <v>199</v>
      </c>
      <c r="B9" s="225" t="s">
        <v>73</v>
      </c>
      <c r="C9" s="225" t="s">
        <v>74</v>
      </c>
      <c r="D9" s="225" t="s">
        <v>75</v>
      </c>
      <c r="E9" s="225" t="s">
        <v>73</v>
      </c>
      <c r="F9" s="225" t="s">
        <v>75</v>
      </c>
      <c r="G9" s="226" t="s">
        <v>73</v>
      </c>
      <c r="H9" s="226" t="s">
        <v>75</v>
      </c>
      <c r="I9" s="225" t="s">
        <v>73</v>
      </c>
      <c r="J9" s="225" t="s">
        <v>73</v>
      </c>
      <c r="K9" s="225" t="s">
        <v>74</v>
      </c>
      <c r="L9" s="225" t="s">
        <v>75</v>
      </c>
      <c r="M9" s="226" t="s">
        <v>73</v>
      </c>
      <c r="N9" s="226" t="s">
        <v>74</v>
      </c>
      <c r="O9" s="226" t="s">
        <v>75</v>
      </c>
      <c r="P9" s="225" t="s">
        <v>73</v>
      </c>
      <c r="Q9" s="225" t="s">
        <v>73</v>
      </c>
      <c r="R9" s="227" t="s">
        <v>74</v>
      </c>
      <c r="S9" s="225" t="s">
        <v>75</v>
      </c>
    </row>
    <row r="10" spans="1:19" x14ac:dyDescent="0.2">
      <c r="A10" s="291" t="s">
        <v>200</v>
      </c>
      <c r="B10" s="293">
        <v>155401</v>
      </c>
      <c r="C10" s="293">
        <v>83496</v>
      </c>
      <c r="D10" s="293">
        <v>71905</v>
      </c>
      <c r="E10" s="293">
        <v>77753</v>
      </c>
      <c r="F10" s="293">
        <v>26024</v>
      </c>
      <c r="G10" s="293">
        <v>1820</v>
      </c>
      <c r="H10" s="293">
        <v>1145</v>
      </c>
      <c r="I10" s="293">
        <v>11870</v>
      </c>
      <c r="J10" s="293">
        <v>70023</v>
      </c>
      <c r="K10" s="293">
        <v>38513</v>
      </c>
      <c r="L10" s="293">
        <v>31510</v>
      </c>
      <c r="M10" s="293">
        <v>4226</v>
      </c>
      <c r="N10" s="293">
        <v>2217</v>
      </c>
      <c r="O10" s="293">
        <v>2009</v>
      </c>
      <c r="P10" s="293">
        <v>16161</v>
      </c>
      <c r="Q10" s="293">
        <v>81087</v>
      </c>
      <c r="R10" s="293">
        <v>41826</v>
      </c>
      <c r="S10" s="293">
        <v>39261</v>
      </c>
    </row>
    <row r="11" spans="1:19" x14ac:dyDescent="0.2">
      <c r="A11" s="98" t="s">
        <v>201</v>
      </c>
      <c r="B11" s="66">
        <v>126032</v>
      </c>
      <c r="C11" s="66">
        <v>70388</v>
      </c>
      <c r="D11" s="66">
        <v>55644</v>
      </c>
      <c r="E11" s="66">
        <v>71999</v>
      </c>
      <c r="F11" s="66">
        <v>24286</v>
      </c>
      <c r="G11" s="66">
        <v>1806</v>
      </c>
      <c r="H11" s="66">
        <v>1135</v>
      </c>
      <c r="I11" s="66">
        <v>9088</v>
      </c>
      <c r="J11" s="66">
        <v>54510</v>
      </c>
      <c r="K11" s="66">
        <v>31211</v>
      </c>
      <c r="L11" s="66">
        <v>23299</v>
      </c>
      <c r="M11" s="66">
        <v>3654</v>
      </c>
      <c r="N11" s="66">
        <v>1911</v>
      </c>
      <c r="O11" s="66">
        <v>1743</v>
      </c>
      <c r="P11" s="66">
        <v>12195</v>
      </c>
      <c r="Q11" s="66">
        <v>68415</v>
      </c>
      <c r="R11" s="66">
        <v>36795</v>
      </c>
      <c r="S11" s="66">
        <v>31620</v>
      </c>
    </row>
    <row r="12" spans="1:19" x14ac:dyDescent="0.2">
      <c r="A12" s="98" t="s">
        <v>484</v>
      </c>
      <c r="B12" s="66">
        <v>114481</v>
      </c>
      <c r="C12" s="66">
        <v>65293</v>
      </c>
      <c r="D12" s="66">
        <v>49188</v>
      </c>
      <c r="E12" s="66">
        <v>70660</v>
      </c>
      <c r="F12" s="66">
        <v>23762</v>
      </c>
      <c r="G12" s="66">
        <v>1803</v>
      </c>
      <c r="H12" s="66">
        <v>1135</v>
      </c>
      <c r="I12" s="66">
        <v>7086</v>
      </c>
      <c r="J12" s="66">
        <v>50493</v>
      </c>
      <c r="K12" s="66">
        <v>29146</v>
      </c>
      <c r="L12" s="66">
        <v>21347</v>
      </c>
      <c r="M12" s="66">
        <v>3362</v>
      </c>
      <c r="N12" s="66">
        <v>1766</v>
      </c>
      <c r="O12" s="66">
        <v>1596</v>
      </c>
      <c r="P12" s="66">
        <v>10114</v>
      </c>
      <c r="Q12" s="66">
        <v>60960</v>
      </c>
      <c r="R12" s="66">
        <v>33856</v>
      </c>
      <c r="S12" s="66">
        <v>27104</v>
      </c>
    </row>
    <row r="13" spans="1:19" x14ac:dyDescent="0.2">
      <c r="A13" s="98" t="s">
        <v>485</v>
      </c>
      <c r="B13" s="66">
        <v>114081</v>
      </c>
      <c r="C13" s="66">
        <v>65096</v>
      </c>
      <c r="D13" s="66">
        <v>48985</v>
      </c>
      <c r="E13" s="66">
        <v>70522</v>
      </c>
      <c r="F13" s="66">
        <v>23710</v>
      </c>
      <c r="G13" s="66">
        <v>1801</v>
      </c>
      <c r="H13" s="66">
        <v>1135</v>
      </c>
      <c r="I13" s="66">
        <v>7069</v>
      </c>
      <c r="J13" s="66">
        <v>50204</v>
      </c>
      <c r="K13" s="66">
        <v>28995</v>
      </c>
      <c r="L13" s="66">
        <v>21209</v>
      </c>
      <c r="M13" s="66">
        <v>3328</v>
      </c>
      <c r="N13" s="66">
        <v>1750</v>
      </c>
      <c r="O13" s="66">
        <v>1578</v>
      </c>
      <c r="P13" s="66">
        <v>10059</v>
      </c>
      <c r="Q13" s="66">
        <v>60887</v>
      </c>
      <c r="R13" s="66">
        <v>33831</v>
      </c>
      <c r="S13" s="66">
        <v>27056</v>
      </c>
    </row>
    <row r="14" spans="1:19" x14ac:dyDescent="0.2">
      <c r="A14" s="99" t="s">
        <v>202</v>
      </c>
      <c r="B14" s="67">
        <v>1277</v>
      </c>
      <c r="C14" s="67">
        <v>705</v>
      </c>
      <c r="D14" s="67">
        <v>572</v>
      </c>
      <c r="E14" s="67">
        <v>633</v>
      </c>
      <c r="F14" s="67">
        <v>204</v>
      </c>
      <c r="G14" s="67">
        <v>18</v>
      </c>
      <c r="H14" s="67">
        <v>3</v>
      </c>
      <c r="I14" s="67">
        <v>91</v>
      </c>
      <c r="J14" s="67">
        <v>718</v>
      </c>
      <c r="K14" s="67">
        <v>398</v>
      </c>
      <c r="L14" s="67">
        <v>320</v>
      </c>
      <c r="M14" s="67">
        <v>43</v>
      </c>
      <c r="N14" s="67">
        <v>22</v>
      </c>
      <c r="O14" s="67">
        <v>21</v>
      </c>
      <c r="P14" s="67">
        <v>83</v>
      </c>
      <c r="Q14" s="67">
        <v>567</v>
      </c>
      <c r="R14" s="67">
        <v>307</v>
      </c>
      <c r="S14" s="67">
        <v>260</v>
      </c>
    </row>
    <row r="15" spans="1:19" x14ac:dyDescent="0.2">
      <c r="A15" s="100" t="s">
        <v>203</v>
      </c>
      <c r="B15" s="67">
        <v>1057</v>
      </c>
      <c r="C15" s="67">
        <v>491</v>
      </c>
      <c r="D15" s="67">
        <v>566</v>
      </c>
      <c r="E15" s="67">
        <v>541</v>
      </c>
      <c r="F15" s="67">
        <v>226</v>
      </c>
      <c r="G15" s="67">
        <v>64</v>
      </c>
      <c r="H15" s="67">
        <v>37</v>
      </c>
      <c r="I15" s="67">
        <v>33</v>
      </c>
      <c r="J15" s="67">
        <v>240</v>
      </c>
      <c r="K15" s="67">
        <v>112</v>
      </c>
      <c r="L15" s="67">
        <v>128</v>
      </c>
      <c r="M15" s="67">
        <v>4</v>
      </c>
      <c r="N15" s="67">
        <v>1</v>
      </c>
      <c r="O15" s="67">
        <v>3</v>
      </c>
      <c r="P15" s="67">
        <v>69</v>
      </c>
      <c r="Q15" s="67">
        <v>781</v>
      </c>
      <c r="R15" s="67">
        <v>366</v>
      </c>
      <c r="S15" s="67">
        <v>415</v>
      </c>
    </row>
    <row r="16" spans="1:19" x14ac:dyDescent="0.2">
      <c r="A16" s="99" t="s">
        <v>204</v>
      </c>
      <c r="B16" s="67">
        <v>470</v>
      </c>
      <c r="C16" s="67">
        <v>271</v>
      </c>
      <c r="D16" s="67">
        <v>199</v>
      </c>
      <c r="E16" s="67">
        <v>210</v>
      </c>
      <c r="F16" s="67">
        <v>56</v>
      </c>
      <c r="G16" s="67">
        <v>6</v>
      </c>
      <c r="H16" s="67">
        <v>0</v>
      </c>
      <c r="I16" s="67">
        <v>20</v>
      </c>
      <c r="J16" s="67">
        <v>402</v>
      </c>
      <c r="K16" s="67">
        <v>218</v>
      </c>
      <c r="L16" s="67">
        <v>184</v>
      </c>
      <c r="M16" s="67">
        <v>20</v>
      </c>
      <c r="N16" s="67">
        <v>12</v>
      </c>
      <c r="O16" s="67">
        <v>8</v>
      </c>
      <c r="P16" s="67">
        <v>50</v>
      </c>
      <c r="Q16" s="67">
        <v>38</v>
      </c>
      <c r="R16" s="67">
        <v>33</v>
      </c>
      <c r="S16" s="67">
        <v>5</v>
      </c>
    </row>
    <row r="17" spans="1:19" x14ac:dyDescent="0.2">
      <c r="A17" s="99" t="s">
        <v>205</v>
      </c>
      <c r="B17" s="67">
        <v>26640</v>
      </c>
      <c r="C17" s="67">
        <v>15504</v>
      </c>
      <c r="D17" s="67">
        <v>11136</v>
      </c>
      <c r="E17" s="67">
        <v>18865</v>
      </c>
      <c r="F17" s="67">
        <v>6759</v>
      </c>
      <c r="G17" s="67">
        <v>278</v>
      </c>
      <c r="H17" s="67">
        <v>71</v>
      </c>
      <c r="I17" s="67">
        <v>1620</v>
      </c>
      <c r="J17" s="67">
        <v>16590</v>
      </c>
      <c r="K17" s="67">
        <v>9956</v>
      </c>
      <c r="L17" s="67">
        <v>6634</v>
      </c>
      <c r="M17" s="67">
        <v>1014</v>
      </c>
      <c r="N17" s="67">
        <v>521</v>
      </c>
      <c r="O17" s="67">
        <v>493</v>
      </c>
      <c r="P17" s="67">
        <v>2604</v>
      </c>
      <c r="Q17" s="67">
        <v>9066</v>
      </c>
      <c r="R17" s="67">
        <v>4701</v>
      </c>
      <c r="S17" s="67">
        <v>4365</v>
      </c>
    </row>
    <row r="18" spans="1:19" x14ac:dyDescent="0.2">
      <c r="A18" s="99" t="s">
        <v>206</v>
      </c>
      <c r="B18" s="67">
        <v>418</v>
      </c>
      <c r="C18" s="67">
        <v>185</v>
      </c>
      <c r="D18" s="67">
        <v>233</v>
      </c>
      <c r="E18" s="67">
        <v>198</v>
      </c>
      <c r="F18" s="67">
        <v>84</v>
      </c>
      <c r="G18" s="67">
        <v>2</v>
      </c>
      <c r="H18" s="67">
        <v>1</v>
      </c>
      <c r="I18" s="67">
        <v>26</v>
      </c>
      <c r="J18" s="67">
        <v>370</v>
      </c>
      <c r="K18" s="67">
        <v>164</v>
      </c>
      <c r="L18" s="67">
        <v>206</v>
      </c>
      <c r="M18" s="67">
        <v>30</v>
      </c>
      <c r="N18" s="67">
        <v>17</v>
      </c>
      <c r="O18" s="67">
        <v>13</v>
      </c>
      <c r="P18" s="67">
        <v>25</v>
      </c>
      <c r="Q18" s="67">
        <v>49</v>
      </c>
      <c r="R18" s="67">
        <v>26</v>
      </c>
      <c r="S18" s="67">
        <v>23</v>
      </c>
    </row>
    <row r="19" spans="1:19" x14ac:dyDescent="0.2">
      <c r="A19" s="99" t="s">
        <v>207</v>
      </c>
      <c r="B19" s="67">
        <v>13463</v>
      </c>
      <c r="C19" s="67">
        <v>7585</v>
      </c>
      <c r="D19" s="67">
        <v>5878</v>
      </c>
      <c r="E19" s="67">
        <v>7895</v>
      </c>
      <c r="F19" s="67">
        <v>2913</v>
      </c>
      <c r="G19" s="67">
        <v>153</v>
      </c>
      <c r="H19" s="67">
        <v>55</v>
      </c>
      <c r="I19" s="67">
        <v>904</v>
      </c>
      <c r="J19" s="67">
        <v>6428</v>
      </c>
      <c r="K19" s="67">
        <v>3608</v>
      </c>
      <c r="L19" s="67">
        <v>2820</v>
      </c>
      <c r="M19" s="67">
        <v>418</v>
      </c>
      <c r="N19" s="67">
        <v>210</v>
      </c>
      <c r="O19" s="67">
        <v>208</v>
      </c>
      <c r="P19" s="67">
        <v>1220</v>
      </c>
      <c r="Q19" s="67">
        <v>6719</v>
      </c>
      <c r="R19" s="67">
        <v>3756</v>
      </c>
      <c r="S19" s="67">
        <v>2963</v>
      </c>
    </row>
    <row r="20" spans="1:19" x14ac:dyDescent="0.2">
      <c r="A20" s="99" t="s">
        <v>208</v>
      </c>
      <c r="B20" s="67">
        <v>1675</v>
      </c>
      <c r="C20" s="67">
        <v>924</v>
      </c>
      <c r="D20" s="67">
        <v>751</v>
      </c>
      <c r="E20" s="67">
        <v>897</v>
      </c>
      <c r="F20" s="67">
        <v>313</v>
      </c>
      <c r="G20" s="67">
        <v>11</v>
      </c>
      <c r="H20" s="67">
        <v>5</v>
      </c>
      <c r="I20" s="67">
        <v>54</v>
      </c>
      <c r="J20" s="67">
        <v>413</v>
      </c>
      <c r="K20" s="67">
        <v>227</v>
      </c>
      <c r="L20" s="67">
        <v>186</v>
      </c>
      <c r="M20" s="67">
        <v>8</v>
      </c>
      <c r="N20" s="67">
        <v>2</v>
      </c>
      <c r="O20" s="67">
        <v>6</v>
      </c>
      <c r="P20" s="67">
        <v>108</v>
      </c>
      <c r="Q20" s="67">
        <v>1208</v>
      </c>
      <c r="R20" s="67">
        <v>653</v>
      </c>
      <c r="S20" s="67">
        <v>555</v>
      </c>
    </row>
    <row r="21" spans="1:19" x14ac:dyDescent="0.2">
      <c r="A21" s="99" t="s">
        <v>209</v>
      </c>
      <c r="B21" s="67">
        <v>4602</v>
      </c>
      <c r="C21" s="67">
        <v>2665</v>
      </c>
      <c r="D21" s="67">
        <v>1937</v>
      </c>
      <c r="E21" s="67">
        <v>2497</v>
      </c>
      <c r="F21" s="67">
        <v>713</v>
      </c>
      <c r="G21" s="67">
        <v>41</v>
      </c>
      <c r="H21" s="67">
        <v>12</v>
      </c>
      <c r="I21" s="67">
        <v>311</v>
      </c>
      <c r="J21" s="67">
        <v>3560</v>
      </c>
      <c r="K21" s="67">
        <v>2034</v>
      </c>
      <c r="L21" s="67">
        <v>1526</v>
      </c>
      <c r="M21" s="67">
        <v>250</v>
      </c>
      <c r="N21" s="67">
        <v>137</v>
      </c>
      <c r="O21" s="67">
        <v>113</v>
      </c>
      <c r="P21" s="67">
        <v>371</v>
      </c>
      <c r="Q21" s="67">
        <v>982</v>
      </c>
      <c r="R21" s="67">
        <v>554</v>
      </c>
      <c r="S21" s="67">
        <v>428</v>
      </c>
    </row>
    <row r="22" spans="1:19" x14ac:dyDescent="0.2">
      <c r="A22" s="99" t="s">
        <v>210</v>
      </c>
      <c r="B22" s="67">
        <v>519</v>
      </c>
      <c r="C22" s="67">
        <v>301</v>
      </c>
      <c r="D22" s="67">
        <v>218</v>
      </c>
      <c r="E22" s="67">
        <v>300</v>
      </c>
      <c r="F22" s="67">
        <v>92</v>
      </c>
      <c r="G22" s="67">
        <v>1</v>
      </c>
      <c r="H22" s="67">
        <v>0</v>
      </c>
      <c r="I22" s="67">
        <v>19</v>
      </c>
      <c r="J22" s="67">
        <v>318</v>
      </c>
      <c r="K22" s="67">
        <v>185</v>
      </c>
      <c r="L22" s="67">
        <v>133</v>
      </c>
      <c r="M22" s="67">
        <v>23</v>
      </c>
      <c r="N22" s="67">
        <v>13</v>
      </c>
      <c r="O22" s="67">
        <v>10</v>
      </c>
      <c r="P22" s="67">
        <v>35</v>
      </c>
      <c r="Q22" s="67">
        <v>185</v>
      </c>
      <c r="R22" s="67">
        <v>108</v>
      </c>
      <c r="S22" s="67">
        <v>77</v>
      </c>
    </row>
    <row r="23" spans="1:19" x14ac:dyDescent="0.2">
      <c r="A23" s="99" t="s">
        <v>211</v>
      </c>
      <c r="B23" s="67">
        <v>17475</v>
      </c>
      <c r="C23" s="67">
        <v>11170</v>
      </c>
      <c r="D23" s="67">
        <v>6305</v>
      </c>
      <c r="E23" s="67">
        <v>10776</v>
      </c>
      <c r="F23" s="67">
        <v>2557</v>
      </c>
      <c r="G23" s="67">
        <v>236</v>
      </c>
      <c r="H23" s="67">
        <v>71</v>
      </c>
      <c r="I23" s="67">
        <v>1227</v>
      </c>
      <c r="J23" s="67">
        <v>5828</v>
      </c>
      <c r="K23" s="67">
        <v>3651</v>
      </c>
      <c r="L23" s="67">
        <v>2177</v>
      </c>
      <c r="M23" s="67">
        <v>548</v>
      </c>
      <c r="N23" s="67">
        <v>320</v>
      </c>
      <c r="O23" s="67">
        <v>228</v>
      </c>
      <c r="P23" s="67">
        <v>1410</v>
      </c>
      <c r="Q23" s="67">
        <v>11464</v>
      </c>
      <c r="R23" s="67">
        <v>7329</v>
      </c>
      <c r="S23" s="67">
        <v>4135</v>
      </c>
    </row>
    <row r="24" spans="1:19" x14ac:dyDescent="0.2">
      <c r="A24" s="99" t="s">
        <v>212</v>
      </c>
      <c r="B24" s="67">
        <v>182</v>
      </c>
      <c r="C24" s="67">
        <v>112</v>
      </c>
      <c r="D24" s="67">
        <v>70</v>
      </c>
      <c r="E24" s="67">
        <v>54</v>
      </c>
      <c r="F24" s="67">
        <v>17</v>
      </c>
      <c r="G24" s="67">
        <v>0</v>
      </c>
      <c r="H24" s="67">
        <v>0</v>
      </c>
      <c r="I24" s="67">
        <v>8</v>
      </c>
      <c r="J24" s="67">
        <v>121</v>
      </c>
      <c r="K24" s="67">
        <v>65</v>
      </c>
      <c r="L24" s="67">
        <v>56</v>
      </c>
      <c r="M24" s="67">
        <v>4</v>
      </c>
      <c r="N24" s="67">
        <v>1</v>
      </c>
      <c r="O24" s="67">
        <v>3</v>
      </c>
      <c r="P24" s="67">
        <v>13</v>
      </c>
      <c r="Q24" s="67">
        <v>56</v>
      </c>
      <c r="R24" s="67">
        <v>42</v>
      </c>
      <c r="S24" s="67">
        <v>14</v>
      </c>
    </row>
    <row r="25" spans="1:19" x14ac:dyDescent="0.2">
      <c r="A25" s="100" t="s">
        <v>213</v>
      </c>
      <c r="B25" s="67">
        <v>24</v>
      </c>
      <c r="C25" s="67">
        <v>10</v>
      </c>
      <c r="D25" s="67">
        <v>14</v>
      </c>
      <c r="E25" s="67">
        <v>15</v>
      </c>
      <c r="F25" s="67">
        <v>8</v>
      </c>
      <c r="G25" s="67">
        <v>1</v>
      </c>
      <c r="H25" s="67">
        <v>1</v>
      </c>
      <c r="I25" s="67">
        <v>2</v>
      </c>
      <c r="J25" s="67">
        <v>16</v>
      </c>
      <c r="K25" s="67">
        <v>9</v>
      </c>
      <c r="L25" s="67">
        <v>7</v>
      </c>
      <c r="M25" s="67">
        <v>0</v>
      </c>
      <c r="N25" s="67">
        <v>0</v>
      </c>
      <c r="O25" s="67">
        <v>0</v>
      </c>
      <c r="P25" s="67">
        <v>2</v>
      </c>
      <c r="Q25" s="67">
        <v>8</v>
      </c>
      <c r="R25" s="67">
        <v>1</v>
      </c>
      <c r="S25" s="67">
        <v>7</v>
      </c>
    </row>
    <row r="26" spans="1:19" x14ac:dyDescent="0.2">
      <c r="A26" s="99" t="s">
        <v>214</v>
      </c>
      <c r="B26" s="67">
        <v>1662</v>
      </c>
      <c r="C26" s="67">
        <v>924</v>
      </c>
      <c r="D26" s="67">
        <v>738</v>
      </c>
      <c r="E26" s="67">
        <v>854</v>
      </c>
      <c r="F26" s="67">
        <v>290</v>
      </c>
      <c r="G26" s="67">
        <v>17</v>
      </c>
      <c r="H26" s="67">
        <v>6</v>
      </c>
      <c r="I26" s="67">
        <v>108</v>
      </c>
      <c r="J26" s="67">
        <v>1055</v>
      </c>
      <c r="K26" s="67">
        <v>588</v>
      </c>
      <c r="L26" s="67">
        <v>467</v>
      </c>
      <c r="M26" s="67">
        <v>100</v>
      </c>
      <c r="N26" s="67">
        <v>51</v>
      </c>
      <c r="O26" s="67">
        <v>49</v>
      </c>
      <c r="P26" s="67">
        <v>147</v>
      </c>
      <c r="Q26" s="67">
        <v>568</v>
      </c>
      <c r="R26" s="67">
        <v>307</v>
      </c>
      <c r="S26" s="67">
        <v>261</v>
      </c>
    </row>
    <row r="27" spans="1:19" x14ac:dyDescent="0.2">
      <c r="A27" s="99" t="s">
        <v>215</v>
      </c>
      <c r="B27" s="67">
        <v>2915</v>
      </c>
      <c r="C27" s="67">
        <v>1713</v>
      </c>
      <c r="D27" s="67">
        <v>1202</v>
      </c>
      <c r="E27" s="67">
        <v>2010</v>
      </c>
      <c r="F27" s="67">
        <v>732</v>
      </c>
      <c r="G27" s="67">
        <v>27</v>
      </c>
      <c r="H27" s="67">
        <v>8</v>
      </c>
      <c r="I27" s="67">
        <v>174</v>
      </c>
      <c r="J27" s="67">
        <v>1765</v>
      </c>
      <c r="K27" s="67">
        <v>1081</v>
      </c>
      <c r="L27" s="67">
        <v>684</v>
      </c>
      <c r="M27" s="67">
        <v>92</v>
      </c>
      <c r="N27" s="67">
        <v>48</v>
      </c>
      <c r="O27" s="67">
        <v>44</v>
      </c>
      <c r="P27" s="67">
        <v>325</v>
      </c>
      <c r="Q27" s="67">
        <v>999</v>
      </c>
      <c r="R27" s="67">
        <v>500</v>
      </c>
      <c r="S27" s="67">
        <v>499</v>
      </c>
    </row>
    <row r="28" spans="1:19" x14ac:dyDescent="0.2">
      <c r="A28" s="100" t="s">
        <v>216</v>
      </c>
      <c r="B28" s="67">
        <v>2936</v>
      </c>
      <c r="C28" s="67">
        <v>1570</v>
      </c>
      <c r="D28" s="67">
        <v>1366</v>
      </c>
      <c r="E28" s="67">
        <v>1926</v>
      </c>
      <c r="F28" s="67">
        <v>658</v>
      </c>
      <c r="G28" s="67">
        <v>10</v>
      </c>
      <c r="H28" s="67">
        <v>6</v>
      </c>
      <c r="I28" s="67">
        <v>152</v>
      </c>
      <c r="J28" s="67">
        <v>1092</v>
      </c>
      <c r="K28" s="67">
        <v>631</v>
      </c>
      <c r="L28" s="67">
        <v>461</v>
      </c>
      <c r="M28" s="67">
        <v>45</v>
      </c>
      <c r="N28" s="67">
        <v>26</v>
      </c>
      <c r="O28" s="67">
        <v>19</v>
      </c>
      <c r="P28" s="67">
        <v>260</v>
      </c>
      <c r="Q28" s="67">
        <v>1736</v>
      </c>
      <c r="R28" s="67">
        <v>863</v>
      </c>
      <c r="S28" s="67">
        <v>873</v>
      </c>
    </row>
    <row r="29" spans="1:19" x14ac:dyDescent="0.2">
      <c r="A29" s="99" t="s">
        <v>217</v>
      </c>
      <c r="B29" s="67">
        <v>19925</v>
      </c>
      <c r="C29" s="67">
        <v>11381</v>
      </c>
      <c r="D29" s="67">
        <v>8544</v>
      </c>
      <c r="E29" s="67">
        <v>11302</v>
      </c>
      <c r="F29" s="67">
        <v>3335</v>
      </c>
      <c r="G29" s="67">
        <v>23</v>
      </c>
      <c r="H29" s="67">
        <v>11</v>
      </c>
      <c r="I29" s="67">
        <v>1371</v>
      </c>
      <c r="J29" s="67">
        <v>4851</v>
      </c>
      <c r="K29" s="67">
        <v>2876</v>
      </c>
      <c r="L29" s="67">
        <v>1975</v>
      </c>
      <c r="M29" s="67">
        <v>386</v>
      </c>
      <c r="N29" s="67">
        <v>189</v>
      </c>
      <c r="O29" s="67">
        <v>197</v>
      </c>
      <c r="P29" s="67">
        <v>1809</v>
      </c>
      <c r="Q29" s="67">
        <v>14636</v>
      </c>
      <c r="R29" s="67">
        <v>8167</v>
      </c>
      <c r="S29" s="67">
        <v>6469</v>
      </c>
    </row>
    <row r="30" spans="1:19" x14ac:dyDescent="0.2">
      <c r="A30" s="100" t="s">
        <v>218</v>
      </c>
      <c r="B30" s="67">
        <v>2659</v>
      </c>
      <c r="C30" s="67">
        <v>768</v>
      </c>
      <c r="D30" s="67">
        <v>1891</v>
      </c>
      <c r="E30" s="67">
        <v>1655</v>
      </c>
      <c r="F30" s="67">
        <v>1218</v>
      </c>
      <c r="G30" s="67">
        <v>710</v>
      </c>
      <c r="H30" s="67">
        <v>682</v>
      </c>
      <c r="I30" s="67">
        <v>91</v>
      </c>
      <c r="J30" s="67">
        <v>813</v>
      </c>
      <c r="K30" s="67">
        <v>199</v>
      </c>
      <c r="L30" s="67">
        <v>614</v>
      </c>
      <c r="M30" s="67">
        <v>5</v>
      </c>
      <c r="N30" s="67">
        <v>3</v>
      </c>
      <c r="O30" s="67">
        <v>2</v>
      </c>
      <c r="P30" s="67">
        <v>225</v>
      </c>
      <c r="Q30" s="67">
        <v>1712</v>
      </c>
      <c r="R30" s="67">
        <v>543</v>
      </c>
      <c r="S30" s="67">
        <v>1169</v>
      </c>
    </row>
    <row r="31" spans="1:19" x14ac:dyDescent="0.2">
      <c r="A31" s="99" t="s">
        <v>219</v>
      </c>
      <c r="B31" s="67">
        <v>987</v>
      </c>
      <c r="C31" s="67">
        <v>494</v>
      </c>
      <c r="D31" s="67">
        <v>493</v>
      </c>
      <c r="E31" s="67">
        <v>444</v>
      </c>
      <c r="F31" s="67">
        <v>171</v>
      </c>
      <c r="G31" s="67">
        <v>4</v>
      </c>
      <c r="H31" s="67">
        <v>3</v>
      </c>
      <c r="I31" s="67">
        <v>42</v>
      </c>
      <c r="J31" s="67">
        <v>706</v>
      </c>
      <c r="K31" s="67">
        <v>372</v>
      </c>
      <c r="L31" s="67">
        <v>334</v>
      </c>
      <c r="M31" s="67">
        <v>50</v>
      </c>
      <c r="N31" s="67">
        <v>19</v>
      </c>
      <c r="O31" s="67">
        <v>31</v>
      </c>
      <c r="P31" s="67">
        <v>46</v>
      </c>
      <c r="Q31" s="67">
        <v>277</v>
      </c>
      <c r="R31" s="67">
        <v>120</v>
      </c>
      <c r="S31" s="67">
        <v>157</v>
      </c>
    </row>
    <row r="32" spans="1:19" x14ac:dyDescent="0.2">
      <c r="A32" s="99" t="s">
        <v>220</v>
      </c>
      <c r="B32" s="67">
        <v>8778</v>
      </c>
      <c r="C32" s="67">
        <v>4958</v>
      </c>
      <c r="D32" s="67">
        <v>3820</v>
      </c>
      <c r="E32" s="67">
        <v>5519</v>
      </c>
      <c r="F32" s="67">
        <v>1853</v>
      </c>
      <c r="G32" s="67">
        <v>149</v>
      </c>
      <c r="H32" s="67">
        <v>125</v>
      </c>
      <c r="I32" s="67">
        <v>398</v>
      </c>
      <c r="J32" s="67">
        <v>2395</v>
      </c>
      <c r="K32" s="67">
        <v>1352</v>
      </c>
      <c r="L32" s="67">
        <v>1043</v>
      </c>
      <c r="M32" s="67">
        <v>187</v>
      </c>
      <c r="N32" s="67">
        <v>110</v>
      </c>
      <c r="O32" s="67">
        <v>77</v>
      </c>
      <c r="P32" s="67">
        <v>583</v>
      </c>
      <c r="Q32" s="67">
        <v>6198</v>
      </c>
      <c r="R32" s="67">
        <v>3504</v>
      </c>
      <c r="S32" s="67">
        <v>2694</v>
      </c>
    </row>
    <row r="33" spans="1:19" x14ac:dyDescent="0.2">
      <c r="A33" s="100" t="s">
        <v>221</v>
      </c>
      <c r="B33" s="67">
        <v>2513</v>
      </c>
      <c r="C33" s="67">
        <v>1358</v>
      </c>
      <c r="D33" s="67">
        <v>1155</v>
      </c>
      <c r="E33" s="67">
        <v>1604</v>
      </c>
      <c r="F33" s="67">
        <v>591</v>
      </c>
      <c r="G33" s="67">
        <v>33</v>
      </c>
      <c r="H33" s="67">
        <v>25</v>
      </c>
      <c r="I33" s="67">
        <v>88</v>
      </c>
      <c r="J33" s="67">
        <v>659</v>
      </c>
      <c r="K33" s="67">
        <v>303</v>
      </c>
      <c r="L33" s="67">
        <v>356</v>
      </c>
      <c r="M33" s="67">
        <v>21</v>
      </c>
      <c r="N33" s="67">
        <v>8</v>
      </c>
      <c r="O33" s="67">
        <v>13</v>
      </c>
      <c r="P33" s="67">
        <v>219</v>
      </c>
      <c r="Q33" s="67">
        <v>1723</v>
      </c>
      <c r="R33" s="67">
        <v>985</v>
      </c>
      <c r="S33" s="67">
        <v>738</v>
      </c>
    </row>
    <row r="34" spans="1:19" x14ac:dyDescent="0.2">
      <c r="A34" s="100" t="s">
        <v>222</v>
      </c>
      <c r="B34" s="67">
        <v>87</v>
      </c>
      <c r="C34" s="67">
        <v>58</v>
      </c>
      <c r="D34" s="67">
        <v>29</v>
      </c>
      <c r="E34" s="67">
        <v>39</v>
      </c>
      <c r="F34" s="67">
        <v>11</v>
      </c>
      <c r="G34" s="67">
        <v>1</v>
      </c>
      <c r="H34" s="67">
        <v>1</v>
      </c>
      <c r="I34" s="67">
        <v>2</v>
      </c>
      <c r="J34" s="67">
        <v>15</v>
      </c>
      <c r="K34" s="67">
        <v>7</v>
      </c>
      <c r="L34" s="67">
        <v>8</v>
      </c>
      <c r="M34" s="67">
        <v>0</v>
      </c>
      <c r="N34" s="67">
        <v>0</v>
      </c>
      <c r="O34" s="67">
        <v>0</v>
      </c>
      <c r="P34" s="67">
        <v>2</v>
      </c>
      <c r="Q34" s="67">
        <v>72</v>
      </c>
      <c r="R34" s="67">
        <v>50</v>
      </c>
      <c r="S34" s="67">
        <v>22</v>
      </c>
    </row>
    <row r="35" spans="1:19" x14ac:dyDescent="0.2">
      <c r="A35" s="100" t="s">
        <v>223</v>
      </c>
      <c r="B35" s="67">
        <v>1498</v>
      </c>
      <c r="C35" s="67">
        <v>835</v>
      </c>
      <c r="D35" s="67">
        <v>663</v>
      </c>
      <c r="E35" s="67">
        <v>1112</v>
      </c>
      <c r="F35" s="67">
        <v>429</v>
      </c>
      <c r="G35" s="67">
        <v>5</v>
      </c>
      <c r="H35" s="67">
        <v>4</v>
      </c>
      <c r="I35" s="67">
        <v>81</v>
      </c>
      <c r="J35" s="67">
        <v>515</v>
      </c>
      <c r="K35" s="67">
        <v>287</v>
      </c>
      <c r="L35" s="67">
        <v>228</v>
      </c>
      <c r="M35" s="67">
        <v>20</v>
      </c>
      <c r="N35" s="67">
        <v>10</v>
      </c>
      <c r="O35" s="67">
        <v>10</v>
      </c>
      <c r="P35" s="67">
        <v>174</v>
      </c>
      <c r="Q35" s="67">
        <v>890</v>
      </c>
      <c r="R35" s="67">
        <v>494</v>
      </c>
      <c r="S35" s="67">
        <v>396</v>
      </c>
    </row>
    <row r="36" spans="1:19" x14ac:dyDescent="0.2">
      <c r="A36" s="100" t="s">
        <v>224</v>
      </c>
      <c r="B36" s="67">
        <v>733</v>
      </c>
      <c r="C36" s="67">
        <v>358</v>
      </c>
      <c r="D36" s="67">
        <v>375</v>
      </c>
      <c r="E36" s="67">
        <v>465</v>
      </c>
      <c r="F36" s="67">
        <v>204</v>
      </c>
      <c r="G36" s="67">
        <v>3</v>
      </c>
      <c r="H36" s="67">
        <v>2</v>
      </c>
      <c r="I36" s="67">
        <v>46</v>
      </c>
      <c r="J36" s="67">
        <v>386</v>
      </c>
      <c r="K36" s="67">
        <v>224</v>
      </c>
      <c r="L36" s="67">
        <v>162</v>
      </c>
      <c r="M36" s="67">
        <v>15</v>
      </c>
      <c r="N36" s="67">
        <v>7</v>
      </c>
      <c r="O36" s="67">
        <v>8</v>
      </c>
      <c r="P36" s="67">
        <v>60</v>
      </c>
      <c r="Q36" s="67">
        <v>333</v>
      </c>
      <c r="R36" s="67">
        <v>129</v>
      </c>
      <c r="S36" s="67">
        <v>204</v>
      </c>
    </row>
    <row r="37" spans="1:19" x14ac:dyDescent="0.2">
      <c r="A37" s="100" t="s">
        <v>235</v>
      </c>
      <c r="B37" s="67">
        <v>412</v>
      </c>
      <c r="C37" s="67">
        <v>199</v>
      </c>
      <c r="D37" s="67">
        <v>213</v>
      </c>
      <c r="E37" s="67">
        <v>78</v>
      </c>
      <c r="F37" s="67">
        <v>18</v>
      </c>
      <c r="G37" s="67">
        <v>0</v>
      </c>
      <c r="H37" s="67">
        <v>0</v>
      </c>
      <c r="I37" s="67">
        <v>159</v>
      </c>
      <c r="J37" s="67">
        <v>538</v>
      </c>
      <c r="K37" s="67">
        <v>268</v>
      </c>
      <c r="L37" s="67">
        <v>270</v>
      </c>
      <c r="M37" s="67">
        <v>28</v>
      </c>
      <c r="N37" s="67">
        <v>16</v>
      </c>
      <c r="O37" s="67">
        <v>12</v>
      </c>
      <c r="P37" s="67">
        <v>137</v>
      </c>
      <c r="Q37" s="67">
        <v>-104</v>
      </c>
      <c r="R37" s="67">
        <v>-61</v>
      </c>
      <c r="S37" s="67">
        <v>-43</v>
      </c>
    </row>
    <row r="38" spans="1:19" x14ac:dyDescent="0.2">
      <c r="A38" s="100" t="s">
        <v>225</v>
      </c>
      <c r="B38" s="67">
        <v>564</v>
      </c>
      <c r="C38" s="67">
        <v>355</v>
      </c>
      <c r="D38" s="67">
        <v>209</v>
      </c>
      <c r="E38" s="67">
        <v>352</v>
      </c>
      <c r="F38" s="67">
        <v>76</v>
      </c>
      <c r="G38" s="67">
        <v>1</v>
      </c>
      <c r="H38" s="67">
        <v>0</v>
      </c>
      <c r="I38" s="67">
        <v>13</v>
      </c>
      <c r="J38" s="67">
        <v>121</v>
      </c>
      <c r="K38" s="67">
        <v>76</v>
      </c>
      <c r="L38" s="67">
        <v>45</v>
      </c>
      <c r="M38" s="67">
        <v>8</v>
      </c>
      <c r="N38" s="67">
        <v>4</v>
      </c>
      <c r="O38" s="67">
        <v>4</v>
      </c>
      <c r="P38" s="67">
        <v>29</v>
      </c>
      <c r="Q38" s="67">
        <v>427</v>
      </c>
      <c r="R38" s="67">
        <v>263</v>
      </c>
      <c r="S38" s="67">
        <v>164</v>
      </c>
    </row>
    <row r="39" spans="1:19" x14ac:dyDescent="0.2">
      <c r="A39" s="100" t="s">
        <v>226</v>
      </c>
      <c r="B39" s="67">
        <v>108</v>
      </c>
      <c r="C39" s="67">
        <v>35</v>
      </c>
      <c r="D39" s="67">
        <v>73</v>
      </c>
      <c r="E39" s="67">
        <v>50</v>
      </c>
      <c r="F39" s="67">
        <v>34</v>
      </c>
      <c r="G39" s="67">
        <v>2</v>
      </c>
      <c r="H39" s="67">
        <v>1</v>
      </c>
      <c r="I39" s="67">
        <v>3</v>
      </c>
      <c r="J39" s="67">
        <v>73</v>
      </c>
      <c r="K39" s="67">
        <v>30</v>
      </c>
      <c r="L39" s="67">
        <v>43</v>
      </c>
      <c r="M39" s="67">
        <v>1</v>
      </c>
      <c r="N39" s="67">
        <v>0</v>
      </c>
      <c r="O39" s="67">
        <v>1</v>
      </c>
      <c r="P39" s="67">
        <v>6</v>
      </c>
      <c r="Q39" s="67">
        <v>32</v>
      </c>
      <c r="R39" s="67">
        <v>4</v>
      </c>
      <c r="S39" s="67">
        <v>28</v>
      </c>
    </row>
    <row r="40" spans="1:19" x14ac:dyDescent="0.2">
      <c r="A40" s="100" t="s">
        <v>227</v>
      </c>
      <c r="B40" s="67">
        <v>266</v>
      </c>
      <c r="C40" s="67">
        <v>78</v>
      </c>
      <c r="D40" s="67">
        <v>188</v>
      </c>
      <c r="E40" s="67">
        <v>119</v>
      </c>
      <c r="F40" s="67">
        <v>84</v>
      </c>
      <c r="G40" s="67">
        <v>3</v>
      </c>
      <c r="H40" s="67">
        <v>3</v>
      </c>
      <c r="I40" s="67">
        <v>16</v>
      </c>
      <c r="J40" s="67">
        <v>112</v>
      </c>
      <c r="K40" s="67">
        <v>44</v>
      </c>
      <c r="L40" s="67">
        <v>68</v>
      </c>
      <c r="M40" s="67">
        <v>3</v>
      </c>
      <c r="N40" s="67">
        <v>3</v>
      </c>
      <c r="O40" s="67">
        <v>0</v>
      </c>
      <c r="P40" s="67">
        <v>33</v>
      </c>
      <c r="Q40" s="67">
        <v>137</v>
      </c>
      <c r="R40" s="67">
        <v>32</v>
      </c>
      <c r="S40" s="67">
        <v>105</v>
      </c>
    </row>
    <row r="41" spans="1:19" x14ac:dyDescent="0.2">
      <c r="A41" s="100" t="s">
        <v>228</v>
      </c>
      <c r="B41" s="67">
        <v>236</v>
      </c>
      <c r="C41" s="67">
        <v>89</v>
      </c>
      <c r="D41" s="67">
        <v>147</v>
      </c>
      <c r="E41" s="67">
        <v>112</v>
      </c>
      <c r="F41" s="67">
        <v>64</v>
      </c>
      <c r="G41" s="67">
        <v>2</v>
      </c>
      <c r="H41" s="67">
        <v>2</v>
      </c>
      <c r="I41" s="67">
        <v>10</v>
      </c>
      <c r="J41" s="67">
        <v>104</v>
      </c>
      <c r="K41" s="67">
        <v>30</v>
      </c>
      <c r="L41" s="67">
        <v>74</v>
      </c>
      <c r="M41" s="67">
        <v>5</v>
      </c>
      <c r="N41" s="67">
        <v>0</v>
      </c>
      <c r="O41" s="67">
        <v>5</v>
      </c>
      <c r="P41" s="67">
        <v>14</v>
      </c>
      <c r="Q41" s="67">
        <v>128</v>
      </c>
      <c r="R41" s="67">
        <v>55</v>
      </c>
      <c r="S41" s="67">
        <v>73</v>
      </c>
    </row>
    <row r="42" spans="1:19" x14ac:dyDescent="0.2">
      <c r="A42" s="98" t="s">
        <v>229</v>
      </c>
      <c r="B42" s="66">
        <f>SUM(B43:B45)</f>
        <v>400</v>
      </c>
      <c r="C42" s="66">
        <f t="shared" ref="C42:S42" si="0">SUM(C43:C45)</f>
        <v>197</v>
      </c>
      <c r="D42" s="66">
        <f t="shared" si="0"/>
        <v>203</v>
      </c>
      <c r="E42" s="66">
        <f t="shared" si="0"/>
        <v>138</v>
      </c>
      <c r="F42" s="66">
        <f t="shared" si="0"/>
        <v>52</v>
      </c>
      <c r="G42" s="66">
        <f t="shared" si="0"/>
        <v>2</v>
      </c>
      <c r="H42" s="66">
        <f t="shared" si="0"/>
        <v>0</v>
      </c>
      <c r="I42" s="66">
        <f t="shared" si="0"/>
        <v>17</v>
      </c>
      <c r="J42" s="66">
        <f t="shared" si="0"/>
        <v>289</v>
      </c>
      <c r="K42" s="66">
        <f t="shared" si="0"/>
        <v>151</v>
      </c>
      <c r="L42" s="66">
        <f t="shared" si="0"/>
        <v>138</v>
      </c>
      <c r="M42" s="66">
        <f t="shared" si="0"/>
        <v>34</v>
      </c>
      <c r="N42" s="66">
        <f t="shared" si="0"/>
        <v>16</v>
      </c>
      <c r="O42" s="66">
        <f t="shared" si="0"/>
        <v>18</v>
      </c>
      <c r="P42" s="66">
        <f t="shared" si="0"/>
        <v>55</v>
      </c>
      <c r="Q42" s="66">
        <f t="shared" si="0"/>
        <v>73</v>
      </c>
      <c r="R42" s="66">
        <f t="shared" si="0"/>
        <v>25</v>
      </c>
      <c r="S42" s="66">
        <f t="shared" si="0"/>
        <v>48</v>
      </c>
    </row>
    <row r="43" spans="1:19" x14ac:dyDescent="0.2">
      <c r="A43" s="99" t="s">
        <v>230</v>
      </c>
      <c r="B43" s="67">
        <v>76</v>
      </c>
      <c r="C43" s="67">
        <v>40</v>
      </c>
      <c r="D43" s="67">
        <v>36</v>
      </c>
      <c r="E43" s="67">
        <v>24</v>
      </c>
      <c r="F43" s="67">
        <v>9</v>
      </c>
      <c r="G43" s="67">
        <v>0</v>
      </c>
      <c r="H43" s="67">
        <v>0</v>
      </c>
      <c r="I43" s="67">
        <v>2</v>
      </c>
      <c r="J43" s="67">
        <v>47</v>
      </c>
      <c r="K43" s="67">
        <v>27</v>
      </c>
      <c r="L43" s="67">
        <v>20</v>
      </c>
      <c r="M43" s="67">
        <v>0</v>
      </c>
      <c r="N43" s="67">
        <v>0</v>
      </c>
      <c r="O43" s="67">
        <v>0</v>
      </c>
      <c r="P43" s="67">
        <v>5</v>
      </c>
      <c r="Q43" s="67">
        <v>26</v>
      </c>
      <c r="R43" s="67">
        <v>12</v>
      </c>
      <c r="S43" s="67">
        <v>14</v>
      </c>
    </row>
    <row r="44" spans="1:19" x14ac:dyDescent="0.2">
      <c r="A44" s="99" t="s">
        <v>231</v>
      </c>
      <c r="B44" s="67">
        <v>138</v>
      </c>
      <c r="C44" s="67">
        <v>60</v>
      </c>
      <c r="D44" s="67">
        <v>78</v>
      </c>
      <c r="E44" s="67">
        <v>52</v>
      </c>
      <c r="F44" s="67">
        <v>24</v>
      </c>
      <c r="G44" s="67">
        <v>0</v>
      </c>
      <c r="H44" s="67">
        <v>0</v>
      </c>
      <c r="I44" s="67">
        <v>6</v>
      </c>
      <c r="J44" s="67">
        <v>71</v>
      </c>
      <c r="K44" s="67">
        <v>32</v>
      </c>
      <c r="L44" s="67">
        <v>39</v>
      </c>
      <c r="M44" s="67">
        <v>27</v>
      </c>
      <c r="N44" s="67">
        <v>11</v>
      </c>
      <c r="O44" s="67">
        <v>16</v>
      </c>
      <c r="P44" s="67">
        <v>27</v>
      </c>
      <c r="Q44" s="67">
        <v>46</v>
      </c>
      <c r="R44" s="67">
        <v>15</v>
      </c>
      <c r="S44" s="67">
        <v>31</v>
      </c>
    </row>
    <row r="45" spans="1:19" x14ac:dyDescent="0.2">
      <c r="A45" s="99" t="s">
        <v>232</v>
      </c>
      <c r="B45" s="67">
        <v>186</v>
      </c>
      <c r="C45" s="67">
        <v>97</v>
      </c>
      <c r="D45" s="67">
        <v>89</v>
      </c>
      <c r="E45" s="67">
        <v>62</v>
      </c>
      <c r="F45" s="67">
        <v>19</v>
      </c>
      <c r="G45" s="67">
        <v>2</v>
      </c>
      <c r="H45" s="67">
        <v>0</v>
      </c>
      <c r="I45" s="67">
        <v>9</v>
      </c>
      <c r="J45" s="67">
        <v>171</v>
      </c>
      <c r="K45" s="67">
        <v>92</v>
      </c>
      <c r="L45" s="67">
        <v>79</v>
      </c>
      <c r="M45" s="67">
        <v>7</v>
      </c>
      <c r="N45" s="67">
        <v>5</v>
      </c>
      <c r="O45" s="67">
        <v>2</v>
      </c>
      <c r="P45" s="67">
        <v>23</v>
      </c>
      <c r="Q45" s="67">
        <v>1</v>
      </c>
      <c r="R45" s="67">
        <v>-2</v>
      </c>
      <c r="S45" s="67">
        <v>3</v>
      </c>
    </row>
    <row r="46" spans="1:19" x14ac:dyDescent="0.2">
      <c r="A46" s="98" t="s">
        <v>365</v>
      </c>
      <c r="B46" s="66">
        <f t="shared" ref="B46:S46" si="1">SUM(B47:B48)</f>
        <v>3044</v>
      </c>
      <c r="C46" s="66">
        <f t="shared" si="1"/>
        <v>1450</v>
      </c>
      <c r="D46" s="66">
        <f t="shared" si="1"/>
        <v>1594</v>
      </c>
      <c r="E46" s="66">
        <f t="shared" si="1"/>
        <v>280</v>
      </c>
      <c r="F46" s="66">
        <f t="shared" si="1"/>
        <v>97</v>
      </c>
      <c r="G46" s="66">
        <f t="shared" si="1"/>
        <v>2</v>
      </c>
      <c r="H46" s="66">
        <f t="shared" si="1"/>
        <v>0</v>
      </c>
      <c r="I46" s="66">
        <f t="shared" si="1"/>
        <v>807</v>
      </c>
      <c r="J46" s="66">
        <f t="shared" si="1"/>
        <v>1382</v>
      </c>
      <c r="K46" s="66">
        <f t="shared" si="1"/>
        <v>773</v>
      </c>
      <c r="L46" s="66">
        <f t="shared" si="1"/>
        <v>609</v>
      </c>
      <c r="M46" s="66">
        <f t="shared" si="1"/>
        <v>201</v>
      </c>
      <c r="N46" s="66">
        <f t="shared" si="1"/>
        <v>99</v>
      </c>
      <c r="O46" s="66">
        <f t="shared" si="1"/>
        <v>102</v>
      </c>
      <c r="P46" s="66">
        <f t="shared" si="1"/>
        <v>718</v>
      </c>
      <c r="Q46" s="66">
        <f t="shared" si="1"/>
        <v>1751</v>
      </c>
      <c r="R46" s="66">
        <f t="shared" si="1"/>
        <v>721</v>
      </c>
      <c r="S46" s="66">
        <f t="shared" si="1"/>
        <v>1030</v>
      </c>
    </row>
    <row r="47" spans="1:19" x14ac:dyDescent="0.2">
      <c r="A47" s="100" t="s">
        <v>234</v>
      </c>
      <c r="B47" s="67">
        <v>1659</v>
      </c>
      <c r="C47" s="67">
        <v>869</v>
      </c>
      <c r="D47" s="67">
        <v>790</v>
      </c>
      <c r="E47" s="67">
        <v>221</v>
      </c>
      <c r="F47" s="67">
        <v>84</v>
      </c>
      <c r="G47" s="67">
        <v>2</v>
      </c>
      <c r="H47" s="67">
        <v>0</v>
      </c>
      <c r="I47" s="67">
        <v>559</v>
      </c>
      <c r="J47" s="67">
        <v>1071</v>
      </c>
      <c r="K47" s="67">
        <v>588</v>
      </c>
      <c r="L47" s="67">
        <v>483</v>
      </c>
      <c r="M47" s="67">
        <v>169</v>
      </c>
      <c r="N47" s="67">
        <v>79</v>
      </c>
      <c r="O47" s="67">
        <v>90</v>
      </c>
      <c r="P47" s="67">
        <v>483</v>
      </c>
      <c r="Q47" s="67">
        <v>664</v>
      </c>
      <c r="R47" s="67">
        <v>318</v>
      </c>
      <c r="S47" s="67">
        <v>346</v>
      </c>
    </row>
    <row r="48" spans="1:19" x14ac:dyDescent="0.2">
      <c r="A48" s="100" t="s">
        <v>236</v>
      </c>
      <c r="B48" s="67">
        <v>1385</v>
      </c>
      <c r="C48" s="67">
        <v>581</v>
      </c>
      <c r="D48" s="67">
        <v>804</v>
      </c>
      <c r="E48" s="67">
        <v>59</v>
      </c>
      <c r="F48" s="67">
        <v>13</v>
      </c>
      <c r="G48" s="67">
        <v>0</v>
      </c>
      <c r="H48" s="67">
        <v>0</v>
      </c>
      <c r="I48" s="67">
        <v>248</v>
      </c>
      <c r="J48" s="67">
        <v>311</v>
      </c>
      <c r="K48" s="67">
        <v>185</v>
      </c>
      <c r="L48" s="67">
        <v>126</v>
      </c>
      <c r="M48" s="67">
        <v>32</v>
      </c>
      <c r="N48" s="67">
        <v>20</v>
      </c>
      <c r="O48" s="67">
        <v>12</v>
      </c>
      <c r="P48" s="67">
        <v>235</v>
      </c>
      <c r="Q48" s="67">
        <v>1087</v>
      </c>
      <c r="R48" s="67">
        <v>403</v>
      </c>
      <c r="S48" s="67">
        <v>684</v>
      </c>
    </row>
    <row r="49" spans="1:19" x14ac:dyDescent="0.2">
      <c r="A49" s="98" t="s">
        <v>237</v>
      </c>
      <c r="B49" s="66">
        <f>SUM(B50:B59)</f>
        <v>8507</v>
      </c>
      <c r="C49" s="66">
        <f t="shared" ref="C49:S49" si="2">SUM(C50:C59)</f>
        <v>3645</v>
      </c>
      <c r="D49" s="66">
        <f t="shared" si="2"/>
        <v>4862</v>
      </c>
      <c r="E49" s="66">
        <f t="shared" si="2"/>
        <v>1059</v>
      </c>
      <c r="F49" s="66">
        <f t="shared" si="2"/>
        <v>427</v>
      </c>
      <c r="G49" s="66">
        <f t="shared" si="2"/>
        <v>1</v>
      </c>
      <c r="H49" s="66">
        <f t="shared" si="2"/>
        <v>0</v>
      </c>
      <c r="I49" s="66">
        <f t="shared" si="2"/>
        <v>1195</v>
      </c>
      <c r="J49" s="66">
        <f t="shared" si="2"/>
        <v>2756</v>
      </c>
      <c r="K49" s="66">
        <f t="shared" si="2"/>
        <v>1357</v>
      </c>
      <c r="L49" s="66">
        <f t="shared" si="2"/>
        <v>1399</v>
      </c>
      <c r="M49" s="66">
        <f t="shared" si="2"/>
        <v>95</v>
      </c>
      <c r="N49" s="66">
        <f t="shared" si="2"/>
        <v>47</v>
      </c>
      <c r="O49" s="66">
        <f t="shared" si="2"/>
        <v>48</v>
      </c>
      <c r="P49" s="66">
        <f t="shared" si="2"/>
        <v>1376</v>
      </c>
      <c r="Q49" s="66">
        <f t="shared" si="2"/>
        <v>5757</v>
      </c>
      <c r="R49" s="66">
        <f t="shared" si="2"/>
        <v>2258</v>
      </c>
      <c r="S49" s="66">
        <f t="shared" si="2"/>
        <v>3501</v>
      </c>
    </row>
    <row r="50" spans="1:19" x14ac:dyDescent="0.2">
      <c r="A50" s="100" t="s">
        <v>238</v>
      </c>
      <c r="B50" s="67">
        <v>134</v>
      </c>
      <c r="C50" s="67">
        <v>66</v>
      </c>
      <c r="D50" s="67">
        <v>68</v>
      </c>
      <c r="E50" s="67">
        <v>14</v>
      </c>
      <c r="F50" s="67">
        <v>7</v>
      </c>
      <c r="G50" s="67">
        <v>0</v>
      </c>
      <c r="H50" s="67">
        <v>0</v>
      </c>
      <c r="I50" s="67">
        <v>15</v>
      </c>
      <c r="J50" s="67">
        <v>33</v>
      </c>
      <c r="K50" s="67">
        <v>14</v>
      </c>
      <c r="L50" s="67">
        <v>19</v>
      </c>
      <c r="M50" s="67">
        <v>1</v>
      </c>
      <c r="N50" s="67">
        <v>1</v>
      </c>
      <c r="O50" s="67">
        <v>0</v>
      </c>
      <c r="P50" s="67">
        <v>18</v>
      </c>
      <c r="Q50" s="67">
        <v>98</v>
      </c>
      <c r="R50" s="67">
        <v>49</v>
      </c>
      <c r="S50" s="67">
        <v>49</v>
      </c>
    </row>
    <row r="51" spans="1:19" x14ac:dyDescent="0.2">
      <c r="A51" s="100" t="s">
        <v>239</v>
      </c>
      <c r="B51" s="67">
        <v>1731</v>
      </c>
      <c r="C51" s="67">
        <v>822</v>
      </c>
      <c r="D51" s="67">
        <v>909</v>
      </c>
      <c r="E51" s="67">
        <v>240</v>
      </c>
      <c r="F51" s="67">
        <v>96</v>
      </c>
      <c r="G51" s="67">
        <v>0</v>
      </c>
      <c r="H51" s="67">
        <v>0</v>
      </c>
      <c r="I51" s="67">
        <v>484</v>
      </c>
      <c r="J51" s="67">
        <v>880</v>
      </c>
      <c r="K51" s="67">
        <v>489</v>
      </c>
      <c r="L51" s="67">
        <v>391</v>
      </c>
      <c r="M51" s="67">
        <v>44</v>
      </c>
      <c r="N51" s="67">
        <v>21</v>
      </c>
      <c r="O51" s="67">
        <v>23</v>
      </c>
      <c r="P51" s="67">
        <v>428</v>
      </c>
      <c r="Q51" s="67">
        <v>907</v>
      </c>
      <c r="R51" s="67">
        <v>336</v>
      </c>
      <c r="S51" s="67">
        <v>571</v>
      </c>
    </row>
    <row r="52" spans="1:19" x14ac:dyDescent="0.2">
      <c r="A52" s="100" t="s">
        <v>272</v>
      </c>
      <c r="B52" s="67">
        <v>698</v>
      </c>
      <c r="C52" s="67">
        <v>330</v>
      </c>
      <c r="D52" s="67">
        <v>368</v>
      </c>
      <c r="E52" s="67">
        <v>92</v>
      </c>
      <c r="F52" s="67">
        <v>35</v>
      </c>
      <c r="G52" s="67">
        <v>0</v>
      </c>
      <c r="H52" s="67">
        <v>0</v>
      </c>
      <c r="I52" s="67">
        <v>121</v>
      </c>
      <c r="J52" s="67">
        <v>257</v>
      </c>
      <c r="K52" s="67">
        <v>150</v>
      </c>
      <c r="L52" s="67">
        <v>107</v>
      </c>
      <c r="M52" s="67">
        <v>16</v>
      </c>
      <c r="N52" s="67">
        <v>5</v>
      </c>
      <c r="O52" s="67">
        <v>11</v>
      </c>
      <c r="P52" s="67">
        <v>134</v>
      </c>
      <c r="Q52" s="67">
        <v>428</v>
      </c>
      <c r="R52" s="67">
        <v>166</v>
      </c>
      <c r="S52" s="67">
        <v>262</v>
      </c>
    </row>
    <row r="53" spans="1:19" x14ac:dyDescent="0.2">
      <c r="A53" s="100" t="s">
        <v>241</v>
      </c>
      <c r="B53" s="67">
        <v>78</v>
      </c>
      <c r="C53" s="67">
        <v>33</v>
      </c>
      <c r="D53" s="67">
        <v>45</v>
      </c>
      <c r="E53" s="67">
        <v>7</v>
      </c>
      <c r="F53" s="67">
        <v>5</v>
      </c>
      <c r="G53" s="67">
        <v>1</v>
      </c>
      <c r="H53" s="67">
        <v>0</v>
      </c>
      <c r="I53" s="67">
        <v>12</v>
      </c>
      <c r="J53" s="67">
        <v>21</v>
      </c>
      <c r="K53" s="67">
        <v>13</v>
      </c>
      <c r="L53" s="67">
        <v>8</v>
      </c>
      <c r="M53" s="67">
        <v>0</v>
      </c>
      <c r="N53" s="67">
        <v>0</v>
      </c>
      <c r="O53" s="67">
        <v>0</v>
      </c>
      <c r="P53" s="67">
        <v>13</v>
      </c>
      <c r="Q53" s="67">
        <v>56</v>
      </c>
      <c r="R53" s="67">
        <v>19</v>
      </c>
      <c r="S53" s="67">
        <v>37</v>
      </c>
    </row>
    <row r="54" spans="1:19" x14ac:dyDescent="0.2">
      <c r="A54" s="100" t="s">
        <v>242</v>
      </c>
      <c r="B54" s="67">
        <v>2646</v>
      </c>
      <c r="C54" s="67">
        <v>1314</v>
      </c>
      <c r="D54" s="67">
        <v>1332</v>
      </c>
      <c r="E54" s="67">
        <v>154</v>
      </c>
      <c r="F54" s="67">
        <v>50</v>
      </c>
      <c r="G54" s="67">
        <v>0</v>
      </c>
      <c r="H54" s="67">
        <v>0</v>
      </c>
      <c r="I54" s="67">
        <v>346</v>
      </c>
      <c r="J54" s="67">
        <v>238</v>
      </c>
      <c r="K54" s="67">
        <v>155</v>
      </c>
      <c r="L54" s="67">
        <v>83</v>
      </c>
      <c r="M54" s="67">
        <v>11</v>
      </c>
      <c r="N54" s="67">
        <v>5</v>
      </c>
      <c r="O54" s="67">
        <v>6</v>
      </c>
      <c r="P54" s="67">
        <v>460</v>
      </c>
      <c r="Q54" s="67">
        <v>2294</v>
      </c>
      <c r="R54" s="67">
        <v>1076</v>
      </c>
      <c r="S54" s="67">
        <v>1218</v>
      </c>
    </row>
    <row r="55" spans="1:19" x14ac:dyDescent="0.2">
      <c r="A55" s="100" t="s">
        <v>243</v>
      </c>
      <c r="B55" s="67">
        <v>80</v>
      </c>
      <c r="C55" s="67">
        <v>23</v>
      </c>
      <c r="D55" s="67">
        <v>57</v>
      </c>
      <c r="E55" s="67">
        <v>16</v>
      </c>
      <c r="F55" s="67">
        <v>7</v>
      </c>
      <c r="G55" s="67">
        <v>0</v>
      </c>
      <c r="H55" s="67">
        <v>0</v>
      </c>
      <c r="I55" s="67">
        <v>8</v>
      </c>
      <c r="J55" s="67">
        <v>18</v>
      </c>
      <c r="K55" s="67">
        <v>9</v>
      </c>
      <c r="L55" s="67">
        <v>9</v>
      </c>
      <c r="M55" s="67">
        <v>0</v>
      </c>
      <c r="N55" s="67">
        <v>0</v>
      </c>
      <c r="O55" s="67">
        <v>0</v>
      </c>
      <c r="P55" s="67">
        <v>9</v>
      </c>
      <c r="Q55" s="67">
        <v>61</v>
      </c>
      <c r="R55" s="67">
        <v>14</v>
      </c>
      <c r="S55" s="67">
        <v>47</v>
      </c>
    </row>
    <row r="56" spans="1:19" x14ac:dyDescent="0.2">
      <c r="A56" s="100" t="s">
        <v>244</v>
      </c>
      <c r="B56" s="67">
        <v>2145</v>
      </c>
      <c r="C56" s="67">
        <v>775</v>
      </c>
      <c r="D56" s="67">
        <v>1370</v>
      </c>
      <c r="E56" s="67">
        <v>378</v>
      </c>
      <c r="F56" s="67">
        <v>151</v>
      </c>
      <c r="G56" s="67">
        <v>0</v>
      </c>
      <c r="H56" s="67">
        <v>0</v>
      </c>
      <c r="I56" s="67">
        <v>143</v>
      </c>
      <c r="J56" s="67">
        <v>840</v>
      </c>
      <c r="K56" s="67">
        <v>336</v>
      </c>
      <c r="L56" s="67">
        <v>504</v>
      </c>
      <c r="M56" s="67">
        <v>13</v>
      </c>
      <c r="N56" s="67">
        <v>9</v>
      </c>
      <c r="O56" s="67">
        <v>4</v>
      </c>
      <c r="P56" s="67">
        <v>188</v>
      </c>
      <c r="Q56" s="67">
        <v>1260</v>
      </c>
      <c r="R56" s="67">
        <v>428</v>
      </c>
      <c r="S56" s="67">
        <v>832</v>
      </c>
    </row>
    <row r="57" spans="1:19" x14ac:dyDescent="0.2">
      <c r="A57" s="100" t="s">
        <v>245</v>
      </c>
      <c r="B57" s="67">
        <v>860</v>
      </c>
      <c r="C57" s="67">
        <v>239</v>
      </c>
      <c r="D57" s="67">
        <v>621</v>
      </c>
      <c r="E57" s="67">
        <v>140</v>
      </c>
      <c r="F57" s="67">
        <v>67</v>
      </c>
      <c r="G57" s="67">
        <v>0</v>
      </c>
      <c r="H57" s="67">
        <v>0</v>
      </c>
      <c r="I57" s="67">
        <v>49</v>
      </c>
      <c r="J57" s="67">
        <v>277</v>
      </c>
      <c r="K57" s="67">
        <v>98</v>
      </c>
      <c r="L57" s="67">
        <v>179</v>
      </c>
      <c r="M57" s="67">
        <v>3</v>
      </c>
      <c r="N57" s="67">
        <v>3</v>
      </c>
      <c r="O57" s="67">
        <v>0</v>
      </c>
      <c r="P57" s="67">
        <v>89</v>
      </c>
      <c r="Q57" s="67">
        <v>543</v>
      </c>
      <c r="R57" s="67">
        <v>120</v>
      </c>
      <c r="S57" s="67">
        <v>423</v>
      </c>
    </row>
    <row r="58" spans="1:19" x14ac:dyDescent="0.2">
      <c r="A58" s="100" t="s">
        <v>246</v>
      </c>
      <c r="B58" s="67">
        <v>125</v>
      </c>
      <c r="C58" s="67">
        <v>39</v>
      </c>
      <c r="D58" s="67">
        <v>86</v>
      </c>
      <c r="E58" s="67">
        <v>17</v>
      </c>
      <c r="F58" s="67">
        <v>9</v>
      </c>
      <c r="G58" s="67">
        <v>0</v>
      </c>
      <c r="H58" s="67">
        <v>0</v>
      </c>
      <c r="I58" s="67">
        <v>16</v>
      </c>
      <c r="J58" s="67">
        <v>68</v>
      </c>
      <c r="K58" s="67">
        <v>26</v>
      </c>
      <c r="L58" s="67">
        <v>42</v>
      </c>
      <c r="M58" s="67">
        <v>3</v>
      </c>
      <c r="N58" s="67">
        <v>2</v>
      </c>
      <c r="O58" s="67">
        <v>1</v>
      </c>
      <c r="P58" s="67">
        <v>21</v>
      </c>
      <c r="Q58" s="67">
        <v>52</v>
      </c>
      <c r="R58" s="67">
        <v>9</v>
      </c>
      <c r="S58" s="67">
        <v>43</v>
      </c>
    </row>
    <row r="59" spans="1:19" x14ac:dyDescent="0.2">
      <c r="A59" s="100" t="s">
        <v>247</v>
      </c>
      <c r="B59" s="67">
        <v>10</v>
      </c>
      <c r="C59" s="67">
        <v>4</v>
      </c>
      <c r="D59" s="67">
        <v>6</v>
      </c>
      <c r="E59" s="67">
        <v>1</v>
      </c>
      <c r="F59" s="67">
        <v>0</v>
      </c>
      <c r="G59" s="67">
        <v>0</v>
      </c>
      <c r="H59" s="67">
        <v>0</v>
      </c>
      <c r="I59" s="67">
        <v>1</v>
      </c>
      <c r="J59" s="67">
        <v>124</v>
      </c>
      <c r="K59" s="67">
        <v>67</v>
      </c>
      <c r="L59" s="67">
        <v>57</v>
      </c>
      <c r="M59" s="67">
        <v>4</v>
      </c>
      <c r="N59" s="67">
        <v>1</v>
      </c>
      <c r="O59" s="67">
        <v>3</v>
      </c>
      <c r="P59" s="67">
        <v>16</v>
      </c>
      <c r="Q59" s="67">
        <v>58</v>
      </c>
      <c r="R59" s="67">
        <v>41</v>
      </c>
      <c r="S59" s="67">
        <v>19</v>
      </c>
    </row>
    <row r="60" spans="1:19" x14ac:dyDescent="0.2">
      <c r="A60" s="98" t="s">
        <v>253</v>
      </c>
      <c r="B60" s="66">
        <v>6154</v>
      </c>
      <c r="C60" s="66">
        <v>3020</v>
      </c>
      <c r="D60" s="66">
        <v>3134</v>
      </c>
      <c r="E60" s="66">
        <v>788</v>
      </c>
      <c r="F60" s="66">
        <v>241</v>
      </c>
      <c r="G60" s="66">
        <v>2</v>
      </c>
      <c r="H60" s="66">
        <v>1</v>
      </c>
      <c r="I60" s="66">
        <v>791</v>
      </c>
      <c r="J60" s="66">
        <v>1508</v>
      </c>
      <c r="K60" s="66">
        <v>822</v>
      </c>
      <c r="L60" s="66">
        <v>686</v>
      </c>
      <c r="M60" s="66">
        <v>65</v>
      </c>
      <c r="N60" s="66">
        <v>32</v>
      </c>
      <c r="O60" s="66">
        <v>33</v>
      </c>
      <c r="P60" s="66">
        <v>1063</v>
      </c>
      <c r="Q60" s="66">
        <v>4374</v>
      </c>
      <c r="R60" s="66">
        <v>2009</v>
      </c>
      <c r="S60" s="66">
        <v>2365</v>
      </c>
    </row>
    <row r="61" spans="1:19" x14ac:dyDescent="0.2">
      <c r="A61" s="98" t="s">
        <v>254</v>
      </c>
      <c r="B61" s="66">
        <v>9317</v>
      </c>
      <c r="C61" s="66">
        <v>3944</v>
      </c>
      <c r="D61" s="66">
        <v>5373</v>
      </c>
      <c r="E61" s="66">
        <v>1959</v>
      </c>
      <c r="F61" s="66">
        <v>716</v>
      </c>
      <c r="G61" s="66">
        <v>7</v>
      </c>
      <c r="H61" s="66">
        <v>6</v>
      </c>
      <c r="I61" s="66">
        <v>961</v>
      </c>
      <c r="J61" s="66">
        <v>6236</v>
      </c>
      <c r="K61" s="66">
        <v>2831</v>
      </c>
      <c r="L61" s="66">
        <v>3405</v>
      </c>
      <c r="M61" s="66">
        <v>267</v>
      </c>
      <c r="N61" s="66">
        <v>137</v>
      </c>
      <c r="O61" s="66">
        <v>130</v>
      </c>
      <c r="P61" s="66">
        <v>1340</v>
      </c>
      <c r="Q61" s="66">
        <v>2702</v>
      </c>
      <c r="R61" s="66">
        <v>900</v>
      </c>
      <c r="S61" s="66">
        <v>1802</v>
      </c>
    </row>
    <row r="62" spans="1:19" x14ac:dyDescent="0.2">
      <c r="A62" s="98" t="s">
        <v>255</v>
      </c>
      <c r="B62" s="66">
        <v>4210</v>
      </c>
      <c r="C62" s="66">
        <v>1969</v>
      </c>
      <c r="D62" s="66">
        <v>2241</v>
      </c>
      <c r="E62" s="66">
        <v>1301</v>
      </c>
      <c r="F62" s="66">
        <v>456</v>
      </c>
      <c r="G62" s="66">
        <v>4</v>
      </c>
      <c r="H62" s="66">
        <v>3</v>
      </c>
      <c r="I62" s="66">
        <v>319</v>
      </c>
      <c r="J62" s="66">
        <v>3768</v>
      </c>
      <c r="K62" s="66">
        <v>1826</v>
      </c>
      <c r="L62" s="66">
        <v>1942</v>
      </c>
      <c r="M62" s="66">
        <v>174</v>
      </c>
      <c r="N62" s="66">
        <v>86</v>
      </c>
      <c r="O62" s="66">
        <v>88</v>
      </c>
      <c r="P62" s="66">
        <v>496</v>
      </c>
      <c r="Q62" s="66">
        <v>265</v>
      </c>
      <c r="R62" s="66">
        <v>41</v>
      </c>
      <c r="S62" s="66">
        <v>224</v>
      </c>
    </row>
    <row r="63" spans="1:19" x14ac:dyDescent="0.2">
      <c r="A63" s="98" t="s">
        <v>256</v>
      </c>
      <c r="B63" s="66">
        <v>1454</v>
      </c>
      <c r="C63" s="66">
        <v>631</v>
      </c>
      <c r="D63" s="66">
        <v>823</v>
      </c>
      <c r="E63" s="66">
        <v>142</v>
      </c>
      <c r="F63" s="66">
        <v>59</v>
      </c>
      <c r="G63" s="66">
        <v>2</v>
      </c>
      <c r="H63" s="66">
        <v>2</v>
      </c>
      <c r="I63" s="66">
        <v>190</v>
      </c>
      <c r="J63" s="66">
        <v>728</v>
      </c>
      <c r="K63" s="66">
        <v>313</v>
      </c>
      <c r="L63" s="66">
        <v>415</v>
      </c>
      <c r="M63" s="66">
        <v>31</v>
      </c>
      <c r="N63" s="66">
        <v>13</v>
      </c>
      <c r="O63" s="66">
        <v>18</v>
      </c>
      <c r="P63" s="66">
        <v>226</v>
      </c>
      <c r="Q63" s="66">
        <v>690</v>
      </c>
      <c r="R63" s="66">
        <v>308</v>
      </c>
      <c r="S63" s="66">
        <v>382</v>
      </c>
    </row>
    <row r="64" spans="1:19" x14ac:dyDescent="0.2">
      <c r="A64" s="98" t="s">
        <v>257</v>
      </c>
      <c r="B64" s="66">
        <v>3653</v>
      </c>
      <c r="C64" s="66">
        <v>1344</v>
      </c>
      <c r="D64" s="66">
        <v>2309</v>
      </c>
      <c r="E64" s="66">
        <v>516</v>
      </c>
      <c r="F64" s="66">
        <v>201</v>
      </c>
      <c r="G64" s="66">
        <v>1</v>
      </c>
      <c r="H64" s="66">
        <v>1</v>
      </c>
      <c r="I64" s="66">
        <v>452</v>
      </c>
      <c r="J64" s="66">
        <v>1740</v>
      </c>
      <c r="K64" s="66">
        <v>692</v>
      </c>
      <c r="L64" s="66">
        <v>1048</v>
      </c>
      <c r="M64" s="66">
        <v>62</v>
      </c>
      <c r="N64" s="66">
        <v>38</v>
      </c>
      <c r="O64" s="66">
        <v>24</v>
      </c>
      <c r="P64" s="66">
        <v>618</v>
      </c>
      <c r="Q64" s="66">
        <v>1747</v>
      </c>
      <c r="R64" s="66">
        <v>551</v>
      </c>
      <c r="S64" s="66">
        <v>1196</v>
      </c>
    </row>
    <row r="65" spans="1:19" x14ac:dyDescent="0.2">
      <c r="A65" s="98" t="s">
        <v>258</v>
      </c>
      <c r="B65" s="66">
        <v>13197</v>
      </c>
      <c r="C65" s="66">
        <v>5796</v>
      </c>
      <c r="D65" s="66">
        <v>7401</v>
      </c>
      <c r="E65" s="66">
        <v>2815</v>
      </c>
      <c r="F65" s="66">
        <v>717</v>
      </c>
      <c r="G65" s="66">
        <v>4</v>
      </c>
      <c r="H65" s="66">
        <v>3</v>
      </c>
      <c r="I65" s="66">
        <v>983</v>
      </c>
      <c r="J65" s="66">
        <v>7290</v>
      </c>
      <c r="K65" s="66">
        <v>3418</v>
      </c>
      <c r="L65" s="66">
        <v>3872</v>
      </c>
      <c r="M65" s="66">
        <v>197</v>
      </c>
      <c r="N65" s="66">
        <v>113</v>
      </c>
      <c r="O65" s="66">
        <v>84</v>
      </c>
      <c r="P65" s="66">
        <v>1510</v>
      </c>
      <c r="Q65" s="66">
        <v>5380</v>
      </c>
      <c r="R65" s="66">
        <v>2010</v>
      </c>
      <c r="S65" s="66">
        <v>3370</v>
      </c>
    </row>
    <row r="66" spans="1:19" x14ac:dyDescent="0.2">
      <c r="A66" s="98" t="s">
        <v>259</v>
      </c>
      <c r="B66" s="66">
        <v>580</v>
      </c>
      <c r="C66" s="66">
        <v>280</v>
      </c>
      <c r="D66" s="66">
        <v>300</v>
      </c>
      <c r="E66" s="66">
        <v>171</v>
      </c>
      <c r="F66" s="66">
        <v>59</v>
      </c>
      <c r="G66" s="66">
        <v>0</v>
      </c>
      <c r="H66" s="66">
        <v>0</v>
      </c>
      <c r="I66" s="66">
        <v>44</v>
      </c>
      <c r="J66" s="66">
        <v>475</v>
      </c>
      <c r="K66" s="66">
        <v>229</v>
      </c>
      <c r="L66" s="66">
        <v>246</v>
      </c>
      <c r="M66" s="66">
        <v>43</v>
      </c>
      <c r="N66" s="66">
        <v>24</v>
      </c>
      <c r="O66" s="66">
        <v>19</v>
      </c>
      <c r="P66" s="66">
        <v>49</v>
      </c>
      <c r="Q66" s="66">
        <v>100</v>
      </c>
      <c r="R66" s="66">
        <v>47</v>
      </c>
      <c r="S66" s="66">
        <v>53</v>
      </c>
    </row>
    <row r="67" spans="1:19" x14ac:dyDescent="0.2">
      <c r="A67" s="101" t="s">
        <v>260</v>
      </c>
      <c r="B67" s="73">
        <v>121</v>
      </c>
      <c r="C67" s="73">
        <v>68</v>
      </c>
      <c r="D67" s="73">
        <v>53</v>
      </c>
      <c r="E67" s="73">
        <v>21</v>
      </c>
      <c r="F67" s="73">
        <v>5</v>
      </c>
      <c r="G67" s="73">
        <v>1</v>
      </c>
      <c r="H67" s="73">
        <v>0</v>
      </c>
      <c r="I67" s="73">
        <v>3</v>
      </c>
      <c r="J67" s="73">
        <v>4</v>
      </c>
      <c r="K67" s="73">
        <v>2</v>
      </c>
      <c r="L67" s="73">
        <v>2</v>
      </c>
      <c r="M67" s="73">
        <v>0</v>
      </c>
      <c r="N67" s="73">
        <v>0</v>
      </c>
      <c r="O67" s="73">
        <v>0</v>
      </c>
      <c r="P67" s="73">
        <v>4</v>
      </c>
      <c r="Q67" s="73">
        <v>116</v>
      </c>
      <c r="R67" s="73">
        <v>65</v>
      </c>
      <c r="S67" s="73">
        <v>51</v>
      </c>
    </row>
    <row r="68" spans="1:19" x14ac:dyDescent="0.2">
      <c r="A68" s="103" t="s">
        <v>261</v>
      </c>
      <c r="B68" s="103"/>
      <c r="C68" s="166"/>
      <c r="D68" s="166"/>
      <c r="E68" s="166"/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E2" sqref="E2"/>
    </sheetView>
  </sheetViews>
  <sheetFormatPr baseColWidth="10" defaultRowHeight="14.25" x14ac:dyDescent="0.2"/>
  <cols>
    <col min="1" max="1" width="43.25" customWidth="1"/>
    <col min="2" max="2" width="11" style="53"/>
  </cols>
  <sheetData>
    <row r="1" spans="1:3" ht="15" x14ac:dyDescent="0.2">
      <c r="A1" s="228" t="s">
        <v>24</v>
      </c>
    </row>
    <row r="2" spans="1:3" ht="15" x14ac:dyDescent="0.25">
      <c r="A2" s="229"/>
    </row>
    <row r="4" spans="1:3" x14ac:dyDescent="0.2">
      <c r="A4" s="114" t="s">
        <v>465</v>
      </c>
      <c r="B4" s="115">
        <v>2012</v>
      </c>
      <c r="C4" s="354">
        <v>2013</v>
      </c>
    </row>
    <row r="5" spans="1:3" x14ac:dyDescent="0.2">
      <c r="A5" s="230"/>
      <c r="B5" s="232"/>
      <c r="C5" s="206"/>
    </row>
    <row r="6" spans="1:3" x14ac:dyDescent="0.2">
      <c r="A6" s="233" t="s">
        <v>466</v>
      </c>
      <c r="B6" s="234">
        <v>44863</v>
      </c>
      <c r="C6" s="234" t="s">
        <v>662</v>
      </c>
    </row>
    <row r="7" spans="1:3" x14ac:dyDescent="0.2">
      <c r="A7" s="235" t="s">
        <v>680</v>
      </c>
      <c r="B7" s="236">
        <v>22238</v>
      </c>
      <c r="C7" s="357" t="s">
        <v>663</v>
      </c>
    </row>
    <row r="8" spans="1:3" x14ac:dyDescent="0.2">
      <c r="A8" s="237" t="s">
        <v>681</v>
      </c>
      <c r="B8" s="238">
        <v>22625</v>
      </c>
      <c r="C8" s="357" t="s">
        <v>664</v>
      </c>
    </row>
    <row r="9" spans="1:3" x14ac:dyDescent="0.2">
      <c r="A9" s="239"/>
      <c r="B9" s="231"/>
      <c r="C9" s="357"/>
    </row>
    <row r="10" spans="1:3" x14ac:dyDescent="0.2">
      <c r="A10" s="240" t="s">
        <v>467</v>
      </c>
      <c r="B10" s="241">
        <v>7481</v>
      </c>
      <c r="C10" s="241" t="s">
        <v>665</v>
      </c>
    </row>
    <row r="11" spans="1:3" x14ac:dyDescent="0.2">
      <c r="A11" s="242"/>
      <c r="B11" s="64"/>
      <c r="C11" s="358"/>
    </row>
    <row r="12" spans="1:3" x14ac:dyDescent="0.2">
      <c r="A12" s="114" t="s">
        <v>468</v>
      </c>
      <c r="B12" s="115">
        <v>2012</v>
      </c>
      <c r="C12" s="359">
        <v>2013</v>
      </c>
    </row>
    <row r="13" spans="1:3" x14ac:dyDescent="0.2">
      <c r="A13" s="230"/>
      <c r="B13" s="232"/>
      <c r="C13" s="360"/>
    </row>
    <row r="14" spans="1:3" x14ac:dyDescent="0.2">
      <c r="A14" s="233" t="s">
        <v>469</v>
      </c>
      <c r="B14" s="234">
        <v>28631</v>
      </c>
      <c r="C14" s="234" t="s">
        <v>666</v>
      </c>
    </row>
    <row r="15" spans="1:3" x14ac:dyDescent="0.2">
      <c r="A15" s="233" t="s">
        <v>470</v>
      </c>
      <c r="B15" s="234">
        <v>24941</v>
      </c>
      <c r="C15" s="234" t="s">
        <v>667</v>
      </c>
    </row>
    <row r="16" spans="1:3" x14ac:dyDescent="0.2">
      <c r="A16" s="237" t="s">
        <v>471</v>
      </c>
      <c r="B16" s="238">
        <v>2507</v>
      </c>
      <c r="C16" s="357" t="s">
        <v>668</v>
      </c>
    </row>
    <row r="17" spans="1:3" x14ac:dyDescent="0.2">
      <c r="A17" s="237" t="s">
        <v>472</v>
      </c>
      <c r="B17" s="238">
        <v>4928</v>
      </c>
      <c r="C17" s="357" t="s">
        <v>669</v>
      </c>
    </row>
    <row r="18" spans="1:3" x14ac:dyDescent="0.2">
      <c r="A18" s="237" t="s">
        <v>473</v>
      </c>
      <c r="B18" s="238">
        <v>14008</v>
      </c>
      <c r="C18" s="357" t="s">
        <v>670</v>
      </c>
    </row>
    <row r="19" spans="1:3" x14ac:dyDescent="0.2">
      <c r="A19" s="237" t="s">
        <v>474</v>
      </c>
      <c r="B19" s="238">
        <v>3498</v>
      </c>
      <c r="C19" s="357" t="s">
        <v>671</v>
      </c>
    </row>
    <row r="20" spans="1:3" x14ac:dyDescent="0.2">
      <c r="A20" s="233" t="s">
        <v>475</v>
      </c>
      <c r="B20" s="234">
        <v>2060</v>
      </c>
      <c r="C20" s="234" t="s">
        <v>672</v>
      </c>
    </row>
    <row r="21" spans="1:3" x14ac:dyDescent="0.2">
      <c r="A21" s="233" t="s">
        <v>476</v>
      </c>
      <c r="B21" s="234">
        <v>29975</v>
      </c>
      <c r="C21" s="234" t="s">
        <v>673</v>
      </c>
    </row>
    <row r="22" spans="1:3" x14ac:dyDescent="0.2">
      <c r="A22" s="233" t="s">
        <v>479</v>
      </c>
      <c r="B22" s="234">
        <v>16470</v>
      </c>
      <c r="C22" s="234" t="s">
        <v>674</v>
      </c>
    </row>
    <row r="23" spans="1:3" x14ac:dyDescent="0.2">
      <c r="A23" s="233" t="s">
        <v>477</v>
      </c>
      <c r="B23" s="234">
        <v>2365</v>
      </c>
      <c r="C23" s="234" t="s">
        <v>675</v>
      </c>
    </row>
    <row r="24" spans="1:3" x14ac:dyDescent="0.2">
      <c r="A24" s="233" t="s">
        <v>478</v>
      </c>
      <c r="B24" s="234">
        <v>2723</v>
      </c>
      <c r="C24" s="234" t="s">
        <v>676</v>
      </c>
    </row>
    <row r="25" spans="1:3" x14ac:dyDescent="0.2">
      <c r="A25" s="233" t="s">
        <v>684</v>
      </c>
      <c r="B25" s="234" t="s">
        <v>694</v>
      </c>
      <c r="C25" s="234" t="s">
        <v>693</v>
      </c>
    </row>
    <row r="26" spans="1:3" x14ac:dyDescent="0.2">
      <c r="A26" s="233" t="s">
        <v>685</v>
      </c>
      <c r="B26" s="234" t="s">
        <v>695</v>
      </c>
      <c r="C26" s="234" t="s">
        <v>677</v>
      </c>
    </row>
    <row r="27" spans="1:3" s="362" customFormat="1" x14ac:dyDescent="0.2">
      <c r="A27" s="237" t="s">
        <v>687</v>
      </c>
      <c r="B27" s="238" t="s">
        <v>699</v>
      </c>
      <c r="C27" s="361" t="s">
        <v>678</v>
      </c>
    </row>
    <row r="28" spans="1:3" s="362" customFormat="1" x14ac:dyDescent="0.2">
      <c r="A28" s="237" t="s">
        <v>688</v>
      </c>
      <c r="B28" s="238" t="s">
        <v>700</v>
      </c>
      <c r="C28" s="361" t="s">
        <v>696</v>
      </c>
    </row>
    <row r="29" spans="1:3" s="362" customFormat="1" x14ac:dyDescent="0.2">
      <c r="A29" s="237" t="s">
        <v>689</v>
      </c>
      <c r="B29" s="238">
        <v>176</v>
      </c>
      <c r="C29" s="361">
        <v>165</v>
      </c>
    </row>
    <row r="30" spans="1:3" s="362" customFormat="1" x14ac:dyDescent="0.2">
      <c r="A30" s="237" t="s">
        <v>690</v>
      </c>
      <c r="B30" s="238" t="s">
        <v>701</v>
      </c>
      <c r="C30" s="361" t="s">
        <v>679</v>
      </c>
    </row>
    <row r="31" spans="1:3" s="362" customFormat="1" x14ac:dyDescent="0.2">
      <c r="A31" s="363" t="s">
        <v>691</v>
      </c>
      <c r="B31" s="238" t="s">
        <v>702</v>
      </c>
      <c r="C31" s="361" t="s">
        <v>697</v>
      </c>
    </row>
    <row r="32" spans="1:3" s="362" customFormat="1" x14ac:dyDescent="0.2">
      <c r="A32" s="243" t="s">
        <v>692</v>
      </c>
      <c r="B32" s="244" t="s">
        <v>703</v>
      </c>
      <c r="C32" s="364" t="s">
        <v>698</v>
      </c>
    </row>
    <row r="33" spans="1:3" x14ac:dyDescent="0.2">
      <c r="C33" s="356"/>
    </row>
    <row r="34" spans="1:3" x14ac:dyDescent="0.2">
      <c r="A34" s="355" t="s">
        <v>686</v>
      </c>
    </row>
    <row r="35" spans="1:3" x14ac:dyDescent="0.2">
      <c r="A35" s="355" t="s">
        <v>682</v>
      </c>
    </row>
    <row r="36" spans="1:3" x14ac:dyDescent="0.2">
      <c r="A36" s="355" t="s">
        <v>683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N2" sqref="N2"/>
    </sheetView>
  </sheetViews>
  <sheetFormatPr baseColWidth="10" defaultRowHeight="14.25" x14ac:dyDescent="0.2"/>
  <cols>
    <col min="1" max="1" width="40.75" style="10" customWidth="1"/>
    <col min="2" max="3" width="7.25" style="11" bestFit="1" customWidth="1"/>
    <col min="4" max="7" width="7.25" style="10" bestFit="1" customWidth="1"/>
    <col min="8" max="8" width="7" style="11" customWidth="1"/>
    <col min="9" max="13" width="7.25" style="11" bestFit="1" customWidth="1"/>
  </cols>
  <sheetData>
    <row r="1" spans="1:13" x14ac:dyDescent="0.2">
      <c r="A1" s="5" t="s">
        <v>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">
      <c r="A2" s="5" t="s">
        <v>26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2">
      <c r="A4" s="76" t="s">
        <v>27</v>
      </c>
      <c r="B4" s="338">
        <v>2002</v>
      </c>
      <c r="C4" s="338">
        <v>2003</v>
      </c>
      <c r="D4" s="338">
        <v>2004</v>
      </c>
      <c r="E4" s="338">
        <v>2005</v>
      </c>
      <c r="F4" s="338">
        <v>2006</v>
      </c>
      <c r="G4" s="338">
        <v>2007</v>
      </c>
      <c r="H4" s="338">
        <v>2008</v>
      </c>
      <c r="I4" s="338">
        <v>2009</v>
      </c>
      <c r="J4" s="338">
        <v>2010</v>
      </c>
      <c r="K4" s="338">
        <v>2011</v>
      </c>
      <c r="L4" s="338">
        <v>2012</v>
      </c>
      <c r="M4" s="338">
        <v>2013</v>
      </c>
    </row>
    <row r="5" spans="1:13" x14ac:dyDescent="0.2">
      <c r="A5" s="94" t="s">
        <v>28</v>
      </c>
      <c r="B5" s="339"/>
      <c r="C5" s="339"/>
      <c r="D5" s="339"/>
      <c r="E5" s="340"/>
      <c r="F5" s="340"/>
      <c r="G5" s="339"/>
      <c r="H5" s="339"/>
      <c r="I5" s="339"/>
      <c r="J5" s="339"/>
      <c r="K5" s="339"/>
      <c r="L5" s="339"/>
      <c r="M5" s="339"/>
    </row>
    <row r="6" spans="1:13" x14ac:dyDescent="0.2">
      <c r="A6" s="9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2">
      <c r="A7" s="255" t="s">
        <v>29</v>
      </c>
      <c r="B7" s="72">
        <v>1447312</v>
      </c>
      <c r="C7" s="72">
        <v>1471033</v>
      </c>
      <c r="D7" s="72">
        <v>1495008</v>
      </c>
      <c r="E7" s="72">
        <v>1511937</v>
      </c>
      <c r="F7" s="72">
        <v>1523586</v>
      </c>
      <c r="G7" s="72">
        <v>1570965</v>
      </c>
      <c r="H7" s="72">
        <v>1638949</v>
      </c>
      <c r="I7" s="72">
        <v>1680197</v>
      </c>
      <c r="J7" s="72">
        <v>1720393</v>
      </c>
      <c r="K7" s="72">
        <v>1772279</v>
      </c>
      <c r="L7" s="72">
        <v>1825060</v>
      </c>
      <c r="M7" s="72">
        <v>1886630</v>
      </c>
    </row>
    <row r="8" spans="1:13" x14ac:dyDescent="0.2">
      <c r="A8" s="118" t="s">
        <v>30</v>
      </c>
      <c r="B8" s="181">
        <v>1419095</v>
      </c>
      <c r="C8" s="181">
        <v>1447312</v>
      </c>
      <c r="D8" s="181">
        <v>1471033</v>
      </c>
      <c r="E8" s="181">
        <v>1495008</v>
      </c>
      <c r="F8" s="181">
        <v>1511937</v>
      </c>
      <c r="G8" s="181">
        <v>1523586</v>
      </c>
      <c r="H8" s="181">
        <v>1570965</v>
      </c>
      <c r="I8" s="181">
        <v>1638949</v>
      </c>
      <c r="J8" s="181">
        <v>1680197</v>
      </c>
      <c r="K8" s="181">
        <v>1720393</v>
      </c>
      <c r="L8" s="181">
        <v>1772279</v>
      </c>
      <c r="M8" s="181">
        <v>1825060</v>
      </c>
    </row>
    <row r="9" spans="1:13" x14ac:dyDescent="0.2">
      <c r="A9" s="118" t="s">
        <v>31</v>
      </c>
      <c r="B9" s="181">
        <v>28217</v>
      </c>
      <c r="C9" s="181">
        <v>23721</v>
      </c>
      <c r="D9" s="181">
        <v>23975</v>
      </c>
      <c r="E9" s="181">
        <v>16929</v>
      </c>
      <c r="F9" s="181">
        <v>11649</v>
      </c>
      <c r="G9" s="181">
        <v>47379</v>
      </c>
      <c r="H9" s="181">
        <v>67984</v>
      </c>
      <c r="I9" s="181">
        <v>41248</v>
      </c>
      <c r="J9" s="181">
        <v>40196</v>
      </c>
      <c r="K9" s="181">
        <v>51886</v>
      </c>
      <c r="L9" s="181">
        <v>52781</v>
      </c>
      <c r="M9" s="181">
        <v>61570</v>
      </c>
    </row>
    <row r="10" spans="1:13" x14ac:dyDescent="0.2">
      <c r="A10" s="118" t="s">
        <v>32</v>
      </c>
      <c r="B10" s="252">
        <v>1.9883799181872954</v>
      </c>
      <c r="C10" s="252">
        <v>1.6389693445504494</v>
      </c>
      <c r="D10" s="252">
        <v>1.6298070811463778</v>
      </c>
      <c r="E10" s="252">
        <v>1.1323685224426892</v>
      </c>
      <c r="F10" s="252">
        <v>0.77046861079529105</v>
      </c>
      <c r="G10" s="252">
        <v>3.1097030295631489</v>
      </c>
      <c r="H10" s="252">
        <v>4.3275311671488543</v>
      </c>
      <c r="I10" s="252">
        <v>2.5167348099300222</v>
      </c>
      <c r="J10" s="252">
        <v>2.3923385174476564</v>
      </c>
      <c r="K10" s="252">
        <v>3.0159388000299931</v>
      </c>
      <c r="L10" s="252">
        <v>2.9781428319130341</v>
      </c>
      <c r="M10" s="252">
        <v>3.3735877176640767</v>
      </c>
    </row>
    <row r="11" spans="1:13" x14ac:dyDescent="0.2">
      <c r="A11" s="256" t="s">
        <v>33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</row>
    <row r="12" spans="1:13" x14ac:dyDescent="0.2">
      <c r="A12" s="118" t="s">
        <v>29</v>
      </c>
      <c r="B12" s="181">
        <v>1419095</v>
      </c>
      <c r="C12" s="253">
        <v>1447312</v>
      </c>
      <c r="D12" s="253">
        <v>1471033</v>
      </c>
      <c r="E12" s="253">
        <v>1495008</v>
      </c>
      <c r="F12" s="253">
        <v>1511937</v>
      </c>
      <c r="G12" s="253">
        <v>1523586</v>
      </c>
      <c r="H12" s="253">
        <v>1570965</v>
      </c>
      <c r="I12" s="253">
        <v>1638949</v>
      </c>
      <c r="J12" s="253">
        <v>1680197</v>
      </c>
      <c r="K12" s="253">
        <v>1720393</v>
      </c>
      <c r="L12" s="253">
        <v>1772279</v>
      </c>
      <c r="M12" s="253">
        <v>1825060</v>
      </c>
    </row>
    <row r="13" spans="1:13" x14ac:dyDescent="0.2">
      <c r="A13" s="118" t="s">
        <v>30</v>
      </c>
      <c r="B13" s="181">
        <v>1384382</v>
      </c>
      <c r="C13" s="253">
        <v>1419095</v>
      </c>
      <c r="D13" s="253">
        <v>1447312</v>
      </c>
      <c r="E13" s="253">
        <v>1471033</v>
      </c>
      <c r="F13" s="253">
        <v>1495008</v>
      </c>
      <c r="G13" s="253">
        <v>1511937</v>
      </c>
      <c r="H13" s="253">
        <v>1523586</v>
      </c>
      <c r="I13" s="253">
        <v>1570965</v>
      </c>
      <c r="J13" s="253">
        <v>1638949</v>
      </c>
      <c r="K13" s="253">
        <v>1680197</v>
      </c>
      <c r="L13" s="253">
        <v>1720393</v>
      </c>
      <c r="M13" s="253">
        <v>1772279</v>
      </c>
    </row>
    <row r="14" spans="1:13" x14ac:dyDescent="0.2">
      <c r="A14" s="118" t="s">
        <v>31</v>
      </c>
      <c r="B14" s="181">
        <v>34713</v>
      </c>
      <c r="C14" s="253">
        <v>28217</v>
      </c>
      <c r="D14" s="253">
        <v>23721</v>
      </c>
      <c r="E14" s="253">
        <v>23975</v>
      </c>
      <c r="F14" s="253">
        <v>16929</v>
      </c>
      <c r="G14" s="253">
        <v>11649</v>
      </c>
      <c r="H14" s="253">
        <v>47379</v>
      </c>
      <c r="I14" s="253">
        <v>67984</v>
      </c>
      <c r="J14" s="253">
        <v>41248</v>
      </c>
      <c r="K14" s="253">
        <v>40196</v>
      </c>
      <c r="L14" s="253">
        <v>51886</v>
      </c>
      <c r="M14" s="253">
        <v>52781</v>
      </c>
    </row>
    <row r="15" spans="1:13" x14ac:dyDescent="0.2">
      <c r="A15" s="118" t="s">
        <v>32</v>
      </c>
      <c r="B15" s="252">
        <v>2.5074726484452992</v>
      </c>
      <c r="C15" s="252">
        <v>1.9883799181872954</v>
      </c>
      <c r="D15" s="252">
        <v>1.6389693445504494</v>
      </c>
      <c r="E15" s="252">
        <v>1.6298070811463778</v>
      </c>
      <c r="F15" s="252">
        <v>1.1323685224426892</v>
      </c>
      <c r="G15" s="252">
        <v>0.77046861079529105</v>
      </c>
      <c r="H15" s="252">
        <v>3.1097030295631489</v>
      </c>
      <c r="I15" s="252">
        <v>4.3275311671488543</v>
      </c>
      <c r="J15" s="252">
        <v>2.5167348099300222</v>
      </c>
      <c r="K15" s="252">
        <v>2.3923385174476564</v>
      </c>
      <c r="L15" s="252">
        <v>3.0159388000299931</v>
      </c>
      <c r="M15" s="252">
        <v>2.9781428319130341</v>
      </c>
    </row>
    <row r="16" spans="1:13" x14ac:dyDescent="0.2">
      <c r="A16" s="255" t="s">
        <v>34</v>
      </c>
      <c r="B16" s="72">
        <v>123622</v>
      </c>
      <c r="C16" s="72">
        <v>117976</v>
      </c>
      <c r="D16" s="72">
        <v>120367</v>
      </c>
      <c r="E16" s="72">
        <v>118672</v>
      </c>
      <c r="F16" s="72">
        <v>125821</v>
      </c>
      <c r="G16" s="72">
        <v>164083</v>
      </c>
      <c r="H16" s="72">
        <v>185813</v>
      </c>
      <c r="I16" s="72">
        <v>160252</v>
      </c>
      <c r="J16" s="72">
        <v>164008</v>
      </c>
      <c r="K16" s="72">
        <v>171075</v>
      </c>
      <c r="L16" s="72">
        <v>173580</v>
      </c>
      <c r="M16" s="72">
        <v>188700</v>
      </c>
    </row>
    <row r="17" spans="1:13" x14ac:dyDescent="0.2">
      <c r="A17" s="256" t="s">
        <v>35</v>
      </c>
      <c r="B17" s="181">
        <v>18663</v>
      </c>
      <c r="C17" s="181">
        <v>18793</v>
      </c>
      <c r="D17" s="181">
        <v>18573</v>
      </c>
      <c r="E17" s="181">
        <v>18264</v>
      </c>
      <c r="F17" s="181">
        <v>17044</v>
      </c>
      <c r="G17" s="181">
        <v>17206</v>
      </c>
      <c r="H17" s="181">
        <v>18552</v>
      </c>
      <c r="I17" s="181">
        <v>18213</v>
      </c>
      <c r="J17" s="181">
        <v>20009</v>
      </c>
      <c r="K17" s="181">
        <v>19943</v>
      </c>
      <c r="L17" s="181">
        <v>19645</v>
      </c>
      <c r="M17" s="181">
        <v>21429</v>
      </c>
    </row>
    <row r="18" spans="1:13" x14ac:dyDescent="0.2">
      <c r="A18" s="256" t="s">
        <v>36</v>
      </c>
      <c r="B18" s="181">
        <v>101876</v>
      </c>
      <c r="C18" s="181">
        <v>94049</v>
      </c>
      <c r="D18" s="181">
        <v>96270</v>
      </c>
      <c r="E18" s="181">
        <v>94357</v>
      </c>
      <c r="F18" s="181">
        <v>102657</v>
      </c>
      <c r="G18" s="181">
        <v>139685</v>
      </c>
      <c r="H18" s="181">
        <v>157271</v>
      </c>
      <c r="I18" s="181">
        <v>132444</v>
      </c>
      <c r="J18" s="181">
        <v>134171</v>
      </c>
      <c r="K18" s="181">
        <v>142471</v>
      </c>
      <c r="L18" s="181">
        <v>143783</v>
      </c>
      <c r="M18" s="181">
        <v>155401</v>
      </c>
    </row>
    <row r="19" spans="1:13" x14ac:dyDescent="0.2">
      <c r="A19" s="118" t="s">
        <v>37</v>
      </c>
      <c r="B19" s="181">
        <v>43209</v>
      </c>
      <c r="C19" s="181">
        <v>40229</v>
      </c>
      <c r="D19" s="181">
        <v>38836</v>
      </c>
      <c r="E19" s="181">
        <v>36965</v>
      </c>
      <c r="F19" s="181">
        <v>37601</v>
      </c>
      <c r="G19" s="181">
        <v>45160</v>
      </c>
      <c r="H19" s="181">
        <v>48985</v>
      </c>
      <c r="I19" s="181">
        <v>43617</v>
      </c>
      <c r="J19" s="181">
        <v>43280</v>
      </c>
      <c r="K19" s="181">
        <v>45048</v>
      </c>
      <c r="L19" s="181">
        <v>45379</v>
      </c>
      <c r="M19" s="181">
        <v>50050</v>
      </c>
    </row>
    <row r="20" spans="1:13" x14ac:dyDescent="0.2">
      <c r="A20" s="248" t="s">
        <v>38</v>
      </c>
      <c r="B20" s="181">
        <v>25074</v>
      </c>
      <c r="C20" s="181">
        <v>24671</v>
      </c>
      <c r="D20" s="181">
        <v>30487</v>
      </c>
      <c r="E20" s="181">
        <v>32572</v>
      </c>
      <c r="F20" s="181">
        <v>38386</v>
      </c>
      <c r="G20" s="181">
        <v>20169</v>
      </c>
      <c r="H20" s="181">
        <v>8449</v>
      </c>
      <c r="I20" s="181">
        <v>7976</v>
      </c>
      <c r="J20" s="181">
        <v>7543</v>
      </c>
      <c r="K20" s="181">
        <v>11258</v>
      </c>
      <c r="L20" s="181">
        <v>11478</v>
      </c>
      <c r="M20" s="181">
        <v>11338</v>
      </c>
    </row>
    <row r="21" spans="1:13" x14ac:dyDescent="0.2">
      <c r="A21" s="248" t="s">
        <v>39</v>
      </c>
      <c r="B21" s="181">
        <v>5797</v>
      </c>
      <c r="C21" s="181">
        <v>4478</v>
      </c>
      <c r="D21" s="181">
        <v>3633</v>
      </c>
      <c r="E21" s="181">
        <v>2794</v>
      </c>
      <c r="F21" s="181">
        <v>2670</v>
      </c>
      <c r="G21" s="181">
        <v>47439</v>
      </c>
      <c r="H21" s="181">
        <v>70088</v>
      </c>
      <c r="I21" s="181">
        <v>52567</v>
      </c>
      <c r="J21" s="181">
        <v>51822</v>
      </c>
      <c r="K21" s="181">
        <v>57207</v>
      </c>
      <c r="L21" s="181">
        <v>59288</v>
      </c>
      <c r="M21" s="181">
        <v>63059</v>
      </c>
    </row>
    <row r="22" spans="1:13" x14ac:dyDescent="0.2">
      <c r="A22" s="118" t="s">
        <v>40</v>
      </c>
      <c r="B22" s="181">
        <v>3893</v>
      </c>
      <c r="C22" s="181">
        <v>4597</v>
      </c>
      <c r="D22" s="181">
        <v>4765</v>
      </c>
      <c r="E22" s="181">
        <v>4529</v>
      </c>
      <c r="F22" s="181">
        <v>4417</v>
      </c>
      <c r="G22" s="181">
        <v>4930</v>
      </c>
      <c r="H22" s="181">
        <v>5476</v>
      </c>
      <c r="I22" s="181">
        <v>5387</v>
      </c>
      <c r="J22" s="181">
        <v>5805</v>
      </c>
      <c r="K22" s="181">
        <v>5429</v>
      </c>
      <c r="L22" s="181">
        <v>5945</v>
      </c>
      <c r="M22" s="181">
        <v>7104</v>
      </c>
    </row>
    <row r="23" spans="1:13" x14ac:dyDescent="0.2">
      <c r="A23" s="118" t="s">
        <v>41</v>
      </c>
      <c r="B23" s="181">
        <v>14022</v>
      </c>
      <c r="C23" s="181">
        <v>13640</v>
      </c>
      <c r="D23" s="181">
        <v>13003</v>
      </c>
      <c r="E23" s="181">
        <v>13021</v>
      </c>
      <c r="F23" s="181">
        <v>13623</v>
      </c>
      <c r="G23" s="181">
        <v>14628</v>
      </c>
      <c r="H23" s="181">
        <v>15636</v>
      </c>
      <c r="I23" s="181">
        <v>15289</v>
      </c>
      <c r="J23" s="181">
        <v>17105</v>
      </c>
      <c r="K23" s="181">
        <v>16037</v>
      </c>
      <c r="L23" s="181">
        <v>15641</v>
      </c>
      <c r="M23" s="181">
        <v>16910</v>
      </c>
    </row>
    <row r="24" spans="1:13" x14ac:dyDescent="0.2">
      <c r="A24" s="118" t="s">
        <v>42</v>
      </c>
      <c r="B24" s="181">
        <v>249</v>
      </c>
      <c r="C24" s="181">
        <v>162</v>
      </c>
      <c r="D24" s="181">
        <v>148</v>
      </c>
      <c r="E24" s="181">
        <v>92</v>
      </c>
      <c r="F24" s="181">
        <v>83</v>
      </c>
      <c r="G24" s="181">
        <v>92</v>
      </c>
      <c r="H24" s="181">
        <v>75</v>
      </c>
      <c r="I24" s="181">
        <v>97</v>
      </c>
      <c r="J24" s="181">
        <v>68</v>
      </c>
      <c r="K24" s="181">
        <v>55</v>
      </c>
      <c r="L24" s="181">
        <v>71</v>
      </c>
      <c r="M24" s="181">
        <v>100</v>
      </c>
    </row>
    <row r="25" spans="1:13" x14ac:dyDescent="0.2">
      <c r="A25" s="118" t="s">
        <v>43</v>
      </c>
      <c r="B25" s="181">
        <v>1184</v>
      </c>
      <c r="C25" s="181">
        <v>1118</v>
      </c>
      <c r="D25" s="181">
        <v>1007</v>
      </c>
      <c r="E25" s="181">
        <v>993</v>
      </c>
      <c r="F25" s="181">
        <v>1339</v>
      </c>
      <c r="G25" s="181">
        <v>1154</v>
      </c>
      <c r="H25" s="181">
        <v>1868</v>
      </c>
      <c r="I25" s="181">
        <v>2000</v>
      </c>
      <c r="J25" s="181">
        <v>3129</v>
      </c>
      <c r="K25" s="181">
        <v>3139</v>
      </c>
      <c r="L25" s="181">
        <v>1857</v>
      </c>
      <c r="M25" s="181">
        <v>2311</v>
      </c>
    </row>
    <row r="26" spans="1:13" x14ac:dyDescent="0.2">
      <c r="A26" s="118" t="s">
        <v>44</v>
      </c>
      <c r="B26" s="181">
        <v>5381</v>
      </c>
      <c r="C26" s="181">
        <v>4171</v>
      </c>
      <c r="D26" s="181">
        <v>3344</v>
      </c>
      <c r="E26" s="181">
        <v>2288</v>
      </c>
      <c r="F26" s="181">
        <v>2934</v>
      </c>
      <c r="G26" s="181">
        <v>4271</v>
      </c>
      <c r="H26" s="181">
        <v>4648</v>
      </c>
      <c r="I26" s="181">
        <v>3484</v>
      </c>
      <c r="J26" s="181">
        <v>3641</v>
      </c>
      <c r="K26" s="181">
        <v>2700</v>
      </c>
      <c r="L26" s="181">
        <v>2440</v>
      </c>
      <c r="M26" s="181">
        <v>2837</v>
      </c>
    </row>
    <row r="27" spans="1:13" x14ac:dyDescent="0.2">
      <c r="A27" s="118" t="s">
        <v>45</v>
      </c>
      <c r="B27" s="181">
        <v>3067</v>
      </c>
      <c r="C27" s="181">
        <v>983</v>
      </c>
      <c r="D27" s="181">
        <v>1047</v>
      </c>
      <c r="E27" s="181">
        <v>1103</v>
      </c>
      <c r="F27" s="181">
        <v>1604</v>
      </c>
      <c r="G27" s="181">
        <v>1842</v>
      </c>
      <c r="H27" s="181">
        <v>2046</v>
      </c>
      <c r="I27" s="181">
        <v>2027</v>
      </c>
      <c r="J27" s="181">
        <v>1778</v>
      </c>
      <c r="K27" s="181">
        <v>1598</v>
      </c>
      <c r="L27" s="181">
        <v>1684</v>
      </c>
      <c r="M27" s="181">
        <v>1692</v>
      </c>
    </row>
    <row r="28" spans="1:13" x14ac:dyDescent="0.2">
      <c r="A28" s="256" t="s">
        <v>46</v>
      </c>
      <c r="B28" s="181">
        <v>3083</v>
      </c>
      <c r="C28" s="181">
        <v>5134</v>
      </c>
      <c r="D28" s="181">
        <v>5524</v>
      </c>
      <c r="E28" s="181">
        <v>6051</v>
      </c>
      <c r="F28" s="181">
        <v>6120</v>
      </c>
      <c r="G28" s="181">
        <v>7192</v>
      </c>
      <c r="H28" s="181">
        <v>9990</v>
      </c>
      <c r="I28" s="181">
        <v>9595</v>
      </c>
      <c r="J28" s="181">
        <v>9828</v>
      </c>
      <c r="K28" s="181">
        <v>8661</v>
      </c>
      <c r="L28" s="181">
        <v>10152</v>
      </c>
      <c r="M28" s="181">
        <v>11870</v>
      </c>
    </row>
    <row r="29" spans="1:13" x14ac:dyDescent="0.2">
      <c r="A29" s="118" t="s">
        <v>47</v>
      </c>
      <c r="B29" s="181">
        <v>3082</v>
      </c>
      <c r="C29" s="181">
        <v>5133</v>
      </c>
      <c r="D29" s="181">
        <v>5524</v>
      </c>
      <c r="E29" s="181">
        <v>6051</v>
      </c>
      <c r="F29" s="181">
        <v>6120</v>
      </c>
      <c r="G29" s="181">
        <v>7192</v>
      </c>
      <c r="H29" s="181">
        <v>9990</v>
      </c>
      <c r="I29" s="181">
        <v>9595</v>
      </c>
      <c r="J29" s="181">
        <v>9828</v>
      </c>
      <c r="K29" s="181">
        <v>8661</v>
      </c>
      <c r="L29" s="181">
        <v>10148</v>
      </c>
      <c r="M29" s="181">
        <v>11870</v>
      </c>
    </row>
    <row r="30" spans="1:13" x14ac:dyDescent="0.2">
      <c r="A30" s="257" t="s">
        <v>48</v>
      </c>
      <c r="B30" s="181">
        <v>10995</v>
      </c>
      <c r="C30" s="181">
        <v>19925</v>
      </c>
      <c r="D30" s="181">
        <v>28142</v>
      </c>
      <c r="E30" s="181">
        <v>32657</v>
      </c>
      <c r="F30" s="181">
        <v>40202</v>
      </c>
      <c r="G30" s="181">
        <v>48509</v>
      </c>
      <c r="H30" s="181">
        <v>34842</v>
      </c>
      <c r="I30" s="181">
        <v>24150</v>
      </c>
      <c r="J30" s="181">
        <v>22552</v>
      </c>
      <c r="K30" s="181">
        <v>25098</v>
      </c>
      <c r="L30" s="181">
        <v>28077</v>
      </c>
      <c r="M30" s="181">
        <v>31627</v>
      </c>
    </row>
    <row r="31" spans="1:13" x14ac:dyDescent="0.2">
      <c r="A31" s="258" t="s">
        <v>49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</row>
    <row r="32" spans="1:13" x14ac:dyDescent="0.2">
      <c r="A32" s="255" t="s">
        <v>50</v>
      </c>
      <c r="B32" s="72">
        <v>95431</v>
      </c>
      <c r="C32" s="72">
        <v>94270</v>
      </c>
      <c r="D32" s="72">
        <v>96380</v>
      </c>
      <c r="E32" s="72">
        <v>101758</v>
      </c>
      <c r="F32" s="72">
        <v>114152</v>
      </c>
      <c r="G32" s="72">
        <v>116684</v>
      </c>
      <c r="H32" s="72">
        <v>117772</v>
      </c>
      <c r="I32" s="72">
        <v>118932</v>
      </c>
      <c r="J32" s="72">
        <v>123698</v>
      </c>
      <c r="K32" s="72">
        <v>119096</v>
      </c>
      <c r="L32" s="72">
        <v>120736</v>
      </c>
      <c r="M32" s="72">
        <v>127022</v>
      </c>
    </row>
    <row r="33" spans="1:13" x14ac:dyDescent="0.2">
      <c r="A33" s="256" t="s">
        <v>51</v>
      </c>
      <c r="B33" s="181">
        <v>4606</v>
      </c>
      <c r="C33" s="181">
        <v>4844</v>
      </c>
      <c r="D33" s="181">
        <v>4858</v>
      </c>
      <c r="E33" s="181">
        <v>4769</v>
      </c>
      <c r="F33" s="181">
        <v>4832</v>
      </c>
      <c r="G33" s="181">
        <v>4834</v>
      </c>
      <c r="H33" s="181">
        <v>5217</v>
      </c>
      <c r="I33" s="181">
        <v>5365</v>
      </c>
      <c r="J33" s="181">
        <v>5188</v>
      </c>
      <c r="K33" s="181">
        <v>5345</v>
      </c>
      <c r="L33" s="181">
        <v>5967</v>
      </c>
      <c r="M33" s="181">
        <v>6506</v>
      </c>
    </row>
    <row r="34" spans="1:13" x14ac:dyDescent="0.2">
      <c r="A34" s="256" t="s">
        <v>52</v>
      </c>
      <c r="B34" s="181">
        <v>49697</v>
      </c>
      <c r="C34" s="181">
        <v>46320</v>
      </c>
      <c r="D34" s="181">
        <v>47894</v>
      </c>
      <c r="E34" s="181">
        <v>49745</v>
      </c>
      <c r="F34" s="181">
        <v>52952</v>
      </c>
      <c r="G34" s="181">
        <v>56246</v>
      </c>
      <c r="H34" s="181">
        <v>54131</v>
      </c>
      <c r="I34" s="181">
        <v>55238</v>
      </c>
      <c r="J34" s="181">
        <v>65523</v>
      </c>
      <c r="K34" s="181">
        <v>64038</v>
      </c>
      <c r="L34" s="181">
        <v>65858</v>
      </c>
      <c r="M34" s="181">
        <v>70023</v>
      </c>
    </row>
    <row r="35" spans="1:13" x14ac:dyDescent="0.2">
      <c r="A35" s="256" t="s">
        <v>53</v>
      </c>
      <c r="B35" s="181">
        <v>36515</v>
      </c>
      <c r="C35" s="181">
        <v>35424</v>
      </c>
      <c r="D35" s="181">
        <v>35685</v>
      </c>
      <c r="E35" s="181">
        <v>38437</v>
      </c>
      <c r="F35" s="181">
        <v>46711</v>
      </c>
      <c r="G35" s="181">
        <v>43889</v>
      </c>
      <c r="H35" s="181">
        <v>44365</v>
      </c>
      <c r="I35" s="181">
        <v>43440</v>
      </c>
      <c r="J35" s="181">
        <v>39314</v>
      </c>
      <c r="K35" s="181">
        <v>36757</v>
      </c>
      <c r="L35" s="181">
        <v>34121</v>
      </c>
      <c r="M35" s="181">
        <v>34332</v>
      </c>
    </row>
    <row r="36" spans="1:13" x14ac:dyDescent="0.2">
      <c r="A36" s="256" t="s">
        <v>54</v>
      </c>
      <c r="B36" s="181">
        <v>4613</v>
      </c>
      <c r="C36" s="181">
        <v>7682</v>
      </c>
      <c r="D36" s="181">
        <v>7943</v>
      </c>
      <c r="E36" s="181">
        <v>8807</v>
      </c>
      <c r="F36" s="181">
        <v>9657</v>
      </c>
      <c r="G36" s="181">
        <v>11715</v>
      </c>
      <c r="H36" s="181">
        <v>14059</v>
      </c>
      <c r="I36" s="181">
        <v>14889</v>
      </c>
      <c r="J36" s="181">
        <v>13673</v>
      </c>
      <c r="K36" s="181">
        <v>12956</v>
      </c>
      <c r="L36" s="181">
        <v>14790</v>
      </c>
      <c r="M36" s="181">
        <v>16161</v>
      </c>
    </row>
    <row r="37" spans="1:13" x14ac:dyDescent="0.2">
      <c r="A37" s="256" t="s">
        <v>55</v>
      </c>
      <c r="B37" s="181">
        <v>26</v>
      </c>
      <c r="C37" s="181">
        <v>15</v>
      </c>
      <c r="D37" s="181">
        <v>-12</v>
      </c>
      <c r="E37" s="181">
        <v>15</v>
      </c>
      <c r="F37" s="181">
        <v>-20</v>
      </c>
      <c r="G37" s="181">
        <v>-20</v>
      </c>
      <c r="H37" s="181">
        <v>-57</v>
      </c>
      <c r="I37" s="181">
        <v>-72</v>
      </c>
      <c r="J37" s="181">
        <v>-114</v>
      </c>
      <c r="K37" s="181">
        <v>-93</v>
      </c>
      <c r="L37" s="181">
        <v>-63</v>
      </c>
      <c r="M37" s="181">
        <v>-108</v>
      </c>
    </row>
    <row r="38" spans="1:13" x14ac:dyDescent="0.2">
      <c r="A38" s="118" t="s">
        <v>56</v>
      </c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</row>
    <row r="39" spans="1:13" x14ac:dyDescent="0.2">
      <c r="A39" s="255" t="s">
        <v>57</v>
      </c>
      <c r="B39" s="72">
        <v>50649</v>
      </c>
      <c r="C39" s="72">
        <v>45181</v>
      </c>
      <c r="D39" s="72">
        <v>45957</v>
      </c>
      <c r="E39" s="72">
        <v>41856</v>
      </c>
      <c r="F39" s="72">
        <v>46168</v>
      </c>
      <c r="G39" s="72">
        <v>78916</v>
      </c>
      <c r="H39" s="72">
        <v>99071</v>
      </c>
      <c r="I39" s="72">
        <v>71912</v>
      </c>
      <c r="J39" s="72">
        <v>64803</v>
      </c>
      <c r="K39" s="72">
        <v>74138</v>
      </c>
      <c r="L39" s="72">
        <v>73287</v>
      </c>
      <c r="M39" s="72">
        <v>81087</v>
      </c>
    </row>
    <row r="40" spans="1:13" x14ac:dyDescent="0.2">
      <c r="A40" s="118" t="s">
        <v>58</v>
      </c>
      <c r="B40" s="181">
        <v>101876</v>
      </c>
      <c r="C40" s="181">
        <v>94049</v>
      </c>
      <c r="D40" s="181">
        <v>96270</v>
      </c>
      <c r="E40" s="181">
        <v>94357</v>
      </c>
      <c r="F40" s="181">
        <v>102657</v>
      </c>
      <c r="G40" s="181">
        <v>139685</v>
      </c>
      <c r="H40" s="181">
        <v>157271</v>
      </c>
      <c r="I40" s="181">
        <v>132444</v>
      </c>
      <c r="J40" s="181">
        <v>134171</v>
      </c>
      <c r="K40" s="181">
        <v>142471</v>
      </c>
      <c r="L40" s="181">
        <v>143783</v>
      </c>
      <c r="M40" s="181">
        <v>155401</v>
      </c>
    </row>
    <row r="41" spans="1:13" x14ac:dyDescent="0.2">
      <c r="A41" s="118" t="s">
        <v>59</v>
      </c>
      <c r="B41" s="181">
        <v>3083</v>
      </c>
      <c r="C41" s="181">
        <v>5134</v>
      </c>
      <c r="D41" s="181">
        <v>5524</v>
      </c>
      <c r="E41" s="181">
        <v>6051</v>
      </c>
      <c r="F41" s="181">
        <v>6120</v>
      </c>
      <c r="G41" s="181">
        <v>7192</v>
      </c>
      <c r="H41" s="181">
        <v>9990</v>
      </c>
      <c r="I41" s="181">
        <v>9595</v>
      </c>
      <c r="J41" s="181">
        <v>9828</v>
      </c>
      <c r="K41" s="181">
        <v>8661</v>
      </c>
      <c r="L41" s="181">
        <v>10152</v>
      </c>
      <c r="M41" s="181">
        <v>11870</v>
      </c>
    </row>
    <row r="42" spans="1:13" x14ac:dyDescent="0.2">
      <c r="A42" s="118" t="s">
        <v>52</v>
      </c>
      <c r="B42" s="181">
        <v>49697</v>
      </c>
      <c r="C42" s="181">
        <v>46320</v>
      </c>
      <c r="D42" s="181">
        <v>47894</v>
      </c>
      <c r="E42" s="181">
        <v>49745</v>
      </c>
      <c r="F42" s="181">
        <v>52952</v>
      </c>
      <c r="G42" s="181">
        <v>56246</v>
      </c>
      <c r="H42" s="181">
        <v>54131</v>
      </c>
      <c r="I42" s="181">
        <v>55238</v>
      </c>
      <c r="J42" s="181">
        <v>65523</v>
      </c>
      <c r="K42" s="181">
        <v>64038</v>
      </c>
      <c r="L42" s="181">
        <v>65858</v>
      </c>
      <c r="M42" s="181">
        <v>70023</v>
      </c>
    </row>
    <row r="43" spans="1:13" x14ac:dyDescent="0.2">
      <c r="A43" s="118" t="s">
        <v>60</v>
      </c>
      <c r="B43" s="181">
        <v>4613</v>
      </c>
      <c r="C43" s="181">
        <v>7682</v>
      </c>
      <c r="D43" s="181">
        <v>7943</v>
      </c>
      <c r="E43" s="181">
        <v>8807</v>
      </c>
      <c r="F43" s="181">
        <v>9657</v>
      </c>
      <c r="G43" s="181">
        <v>11715</v>
      </c>
      <c r="H43" s="181">
        <v>14059</v>
      </c>
      <c r="I43" s="181">
        <v>14889</v>
      </c>
      <c r="J43" s="181">
        <v>13673</v>
      </c>
      <c r="K43" s="181">
        <v>12956</v>
      </c>
      <c r="L43" s="181">
        <v>14790</v>
      </c>
      <c r="M43" s="181">
        <v>16161</v>
      </c>
    </row>
    <row r="44" spans="1:13" x14ac:dyDescent="0.2">
      <c r="A44" s="255" t="s">
        <v>61</v>
      </c>
      <c r="B44" s="72">
        <v>14057</v>
      </c>
      <c r="C44" s="72">
        <v>13949</v>
      </c>
      <c r="D44" s="72">
        <v>13715</v>
      </c>
      <c r="E44" s="72">
        <v>13495</v>
      </c>
      <c r="F44" s="72">
        <v>12212</v>
      </c>
      <c r="G44" s="72">
        <v>12372</v>
      </c>
      <c r="H44" s="72">
        <v>13335</v>
      </c>
      <c r="I44" s="72">
        <v>12848</v>
      </c>
      <c r="J44" s="72">
        <v>14821</v>
      </c>
      <c r="K44" s="72">
        <v>14598</v>
      </c>
      <c r="L44" s="72">
        <v>13678</v>
      </c>
      <c r="M44" s="72">
        <v>14923</v>
      </c>
    </row>
    <row r="45" spans="1:13" x14ac:dyDescent="0.2">
      <c r="A45" s="118" t="s">
        <v>62</v>
      </c>
      <c r="B45" s="181">
        <v>18663</v>
      </c>
      <c r="C45" s="181">
        <v>18793</v>
      </c>
      <c r="D45" s="181">
        <v>18573</v>
      </c>
      <c r="E45" s="181">
        <v>18264</v>
      </c>
      <c r="F45" s="181">
        <v>17044</v>
      </c>
      <c r="G45" s="181">
        <v>17206</v>
      </c>
      <c r="H45" s="181">
        <v>18552</v>
      </c>
      <c r="I45" s="181">
        <v>18213</v>
      </c>
      <c r="J45" s="181">
        <v>20009</v>
      </c>
      <c r="K45" s="181">
        <v>19943</v>
      </c>
      <c r="L45" s="181">
        <v>19645</v>
      </c>
      <c r="M45" s="181">
        <v>21429</v>
      </c>
    </row>
    <row r="46" spans="1:13" x14ac:dyDescent="0.2">
      <c r="A46" s="64" t="s">
        <v>51</v>
      </c>
      <c r="B46" s="254">
        <v>4606</v>
      </c>
      <c r="C46" s="254">
        <v>4844</v>
      </c>
      <c r="D46" s="254">
        <v>4858</v>
      </c>
      <c r="E46" s="254">
        <v>4769</v>
      </c>
      <c r="F46" s="254">
        <v>4832</v>
      </c>
      <c r="G46" s="254">
        <v>4834</v>
      </c>
      <c r="H46" s="254">
        <v>5217</v>
      </c>
      <c r="I46" s="254">
        <v>5365</v>
      </c>
      <c r="J46" s="254">
        <v>5188</v>
      </c>
      <c r="K46" s="254">
        <v>5345</v>
      </c>
      <c r="L46" s="254">
        <v>5967</v>
      </c>
      <c r="M46" s="254">
        <v>6506</v>
      </c>
    </row>
    <row r="47" spans="1:13" x14ac:dyDescent="0.2">
      <c r="A47" s="119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2">
      <c r="A48" s="7"/>
      <c r="H48" s="14" t="s">
        <v>63</v>
      </c>
      <c r="I48" s="12"/>
      <c r="J48" s="12"/>
      <c r="K48" s="12"/>
      <c r="L48" s="12"/>
      <c r="M48" s="12"/>
    </row>
    <row r="49" spans="1:13" x14ac:dyDescent="0.2">
      <c r="A49" s="7"/>
      <c r="H49" s="14" t="s">
        <v>64</v>
      </c>
      <c r="I49" s="12"/>
      <c r="J49" s="12"/>
      <c r="K49" s="12"/>
      <c r="L49" s="12"/>
      <c r="M49" s="12"/>
    </row>
    <row r="50" spans="1:13" x14ac:dyDescent="0.2">
      <c r="A50" s="7"/>
      <c r="H50" s="12" t="s">
        <v>65</v>
      </c>
      <c r="I50" s="12"/>
      <c r="J50" s="12"/>
      <c r="K50" s="12"/>
      <c r="L50" s="12"/>
      <c r="M50" s="12"/>
    </row>
    <row r="51" spans="1:13" x14ac:dyDescent="0.2">
      <c r="A51" s="7"/>
      <c r="H51" s="12" t="s">
        <v>66</v>
      </c>
      <c r="I51" s="12"/>
      <c r="J51" s="12"/>
      <c r="K51" s="12"/>
      <c r="L51" s="12"/>
      <c r="M51" s="12"/>
    </row>
    <row r="52" spans="1:13" x14ac:dyDescent="0.2">
      <c r="A52" s="8"/>
      <c r="H52" s="12" t="s">
        <v>67</v>
      </c>
      <c r="I52" s="12"/>
      <c r="J52" s="12"/>
      <c r="K52" s="12"/>
      <c r="L52" s="12"/>
      <c r="M52" s="12"/>
    </row>
    <row r="53" spans="1:13" x14ac:dyDescent="0.2">
      <c r="A53" s="8"/>
      <c r="B53" s="12"/>
      <c r="C53" s="12"/>
      <c r="H53" s="12"/>
      <c r="I53" s="12"/>
      <c r="J53" s="12"/>
      <c r="K53" s="12"/>
      <c r="L53" s="12"/>
      <c r="M53" s="12"/>
    </row>
    <row r="54" spans="1:13" x14ac:dyDescent="0.2">
      <c r="A54" s="9"/>
      <c r="B54" s="13"/>
      <c r="C54" s="13"/>
      <c r="H54" s="13"/>
      <c r="I54" s="13"/>
      <c r="J54" s="13"/>
      <c r="K54" s="13"/>
      <c r="L54" s="13"/>
      <c r="M54" s="13"/>
    </row>
    <row r="55" spans="1:13" x14ac:dyDescent="0.2">
      <c r="A55" s="9"/>
      <c r="B55" s="13"/>
      <c r="C55" s="13"/>
      <c r="H55" s="13"/>
      <c r="I55" s="13"/>
      <c r="J55" s="13"/>
      <c r="K55" s="13"/>
      <c r="L55" s="13"/>
      <c r="M55" s="13"/>
    </row>
    <row r="56" spans="1:13" x14ac:dyDescent="0.2">
      <c r="A56" s="9"/>
      <c r="B56" s="13"/>
      <c r="C56" s="13"/>
      <c r="H56" s="13"/>
      <c r="I56" s="13"/>
      <c r="J56" s="13"/>
      <c r="K56" s="13"/>
      <c r="L56" s="13"/>
      <c r="M56" s="13"/>
    </row>
  </sheetData>
  <mergeCells count="12"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workbookViewId="0">
      <selection activeCell="D2" sqref="D2"/>
    </sheetView>
  </sheetViews>
  <sheetFormatPr baseColWidth="10" defaultRowHeight="14.25" x14ac:dyDescent="0.2"/>
  <cols>
    <col min="1" max="1" width="67.125" customWidth="1"/>
  </cols>
  <sheetData>
    <row r="1" spans="1:10" ht="15" x14ac:dyDescent="0.25">
      <c r="A1" s="104" t="s">
        <v>68</v>
      </c>
    </row>
    <row r="2" spans="1:10" ht="15" x14ac:dyDescent="0.25">
      <c r="A2" s="104" t="s">
        <v>489</v>
      </c>
    </row>
    <row r="3" spans="1:10" x14ac:dyDescent="0.2">
      <c r="A3" s="3"/>
    </row>
    <row r="4" spans="1:10" x14ac:dyDescent="0.2">
      <c r="A4" s="245" t="s">
        <v>69</v>
      </c>
      <c r="B4" s="341" t="s">
        <v>70</v>
      </c>
      <c r="C4" s="342"/>
      <c r="D4" s="343"/>
      <c r="E4" s="344" t="s">
        <v>71</v>
      </c>
      <c r="F4" s="345"/>
      <c r="G4" s="346"/>
      <c r="H4" s="342" t="s">
        <v>72</v>
      </c>
      <c r="I4" s="342"/>
      <c r="J4" s="343"/>
    </row>
    <row r="5" spans="1:10" x14ac:dyDescent="0.2">
      <c r="A5" s="246"/>
      <c r="B5" s="247" t="s">
        <v>73</v>
      </c>
      <c r="C5" s="247" t="s">
        <v>74</v>
      </c>
      <c r="D5" s="247" t="s">
        <v>75</v>
      </c>
      <c r="E5" s="247" t="s">
        <v>73</v>
      </c>
      <c r="F5" s="247" t="s">
        <v>74</v>
      </c>
      <c r="G5" s="247" t="s">
        <v>75</v>
      </c>
      <c r="H5" s="247" t="s">
        <v>73</v>
      </c>
      <c r="I5" s="247" t="s">
        <v>74</v>
      </c>
      <c r="J5" s="247" t="s">
        <v>75</v>
      </c>
    </row>
    <row r="6" spans="1:10" x14ac:dyDescent="0.2">
      <c r="A6" s="58" t="s">
        <v>76</v>
      </c>
      <c r="B6" s="58">
        <v>155401</v>
      </c>
      <c r="C6" s="58">
        <v>83496</v>
      </c>
      <c r="D6" s="58">
        <v>71905</v>
      </c>
      <c r="E6" s="58">
        <v>118626</v>
      </c>
      <c r="F6" s="58">
        <v>66514</v>
      </c>
      <c r="G6" s="58">
        <v>52112</v>
      </c>
      <c r="H6" s="58">
        <v>36775</v>
      </c>
      <c r="I6" s="58">
        <v>16982</v>
      </c>
      <c r="J6" s="249">
        <v>19793</v>
      </c>
    </row>
    <row r="7" spans="1:10" x14ac:dyDescent="0.2">
      <c r="A7" s="118" t="s">
        <v>77</v>
      </c>
      <c r="B7" s="118">
        <v>50050</v>
      </c>
      <c r="C7" s="118">
        <v>18430</v>
      </c>
      <c r="D7" s="118">
        <v>31620</v>
      </c>
      <c r="E7" s="118">
        <v>33162</v>
      </c>
      <c r="F7" s="118">
        <v>11895</v>
      </c>
      <c r="G7" s="118">
        <v>21267</v>
      </c>
      <c r="H7" s="118">
        <v>16888</v>
      </c>
      <c r="I7" s="118">
        <v>6535</v>
      </c>
      <c r="J7" s="250">
        <v>10353</v>
      </c>
    </row>
    <row r="8" spans="1:10" x14ac:dyDescent="0.2">
      <c r="A8" s="248" t="s">
        <v>162</v>
      </c>
      <c r="B8" s="118">
        <v>9132</v>
      </c>
      <c r="C8" s="118">
        <v>3890</v>
      </c>
      <c r="D8" s="118">
        <v>5242</v>
      </c>
      <c r="E8" s="118">
        <v>1585</v>
      </c>
      <c r="F8" s="118">
        <v>672</v>
      </c>
      <c r="G8" s="118">
        <v>913</v>
      </c>
      <c r="H8" s="118">
        <v>7547</v>
      </c>
      <c r="I8" s="118">
        <v>3218</v>
      </c>
      <c r="J8" s="250">
        <v>4329</v>
      </c>
    </row>
    <row r="9" spans="1:10" x14ac:dyDescent="0.2">
      <c r="A9" s="118" t="s">
        <v>78</v>
      </c>
      <c r="B9" s="118">
        <v>8599</v>
      </c>
      <c r="C9" s="118">
        <v>3636</v>
      </c>
      <c r="D9" s="118">
        <v>4963</v>
      </c>
      <c r="E9" s="118">
        <v>1518</v>
      </c>
      <c r="F9" s="118">
        <v>641</v>
      </c>
      <c r="G9" s="118">
        <v>877</v>
      </c>
      <c r="H9" s="118">
        <v>7081</v>
      </c>
      <c r="I9" s="118">
        <v>2995</v>
      </c>
      <c r="J9" s="250">
        <v>4086</v>
      </c>
    </row>
    <row r="10" spans="1:10" x14ac:dyDescent="0.2">
      <c r="A10" s="118" t="s">
        <v>79</v>
      </c>
      <c r="B10" s="118">
        <v>523</v>
      </c>
      <c r="C10" s="118">
        <v>252</v>
      </c>
      <c r="D10" s="118">
        <v>271</v>
      </c>
      <c r="E10" s="118">
        <v>65</v>
      </c>
      <c r="F10" s="118">
        <v>31</v>
      </c>
      <c r="G10" s="118">
        <v>34</v>
      </c>
      <c r="H10" s="118">
        <v>458</v>
      </c>
      <c r="I10" s="118">
        <v>221</v>
      </c>
      <c r="J10" s="250">
        <v>237</v>
      </c>
    </row>
    <row r="11" spans="1:10" x14ac:dyDescent="0.2">
      <c r="A11" s="118" t="s">
        <v>80</v>
      </c>
      <c r="B11" s="118">
        <v>9</v>
      </c>
      <c r="C11" s="118">
        <v>2</v>
      </c>
      <c r="D11" s="118">
        <v>7</v>
      </c>
      <c r="E11" s="118">
        <v>2</v>
      </c>
      <c r="F11" s="118">
        <v>0</v>
      </c>
      <c r="G11" s="118">
        <v>2</v>
      </c>
      <c r="H11" s="118">
        <v>7</v>
      </c>
      <c r="I11" s="118">
        <v>2</v>
      </c>
      <c r="J11" s="250">
        <v>5</v>
      </c>
    </row>
    <row r="12" spans="1:10" x14ac:dyDescent="0.2">
      <c r="A12" s="118" t="s">
        <v>81</v>
      </c>
      <c r="B12" s="118">
        <v>1</v>
      </c>
      <c r="C12" s="118">
        <v>0</v>
      </c>
      <c r="D12" s="118">
        <v>1</v>
      </c>
      <c r="E12" s="118">
        <v>0</v>
      </c>
      <c r="F12" s="118">
        <v>0</v>
      </c>
      <c r="G12" s="118">
        <v>0</v>
      </c>
      <c r="H12" s="118">
        <v>1</v>
      </c>
      <c r="I12" s="118">
        <v>0</v>
      </c>
      <c r="J12" s="250">
        <v>1</v>
      </c>
    </row>
    <row r="13" spans="1:10" x14ac:dyDescent="0.2">
      <c r="A13" s="118" t="s">
        <v>82</v>
      </c>
      <c r="B13" s="118">
        <v>40918</v>
      </c>
      <c r="C13" s="118">
        <v>14540</v>
      </c>
      <c r="D13" s="118">
        <v>26378</v>
      </c>
      <c r="E13" s="118">
        <v>31577</v>
      </c>
      <c r="F13" s="118">
        <v>11223</v>
      </c>
      <c r="G13" s="118">
        <v>20354</v>
      </c>
      <c r="H13" s="118">
        <v>9341</v>
      </c>
      <c r="I13" s="118">
        <v>3317</v>
      </c>
      <c r="J13" s="250">
        <v>6024</v>
      </c>
    </row>
    <row r="14" spans="1:10" x14ac:dyDescent="0.2">
      <c r="A14" s="118" t="s">
        <v>83</v>
      </c>
      <c r="B14" s="118">
        <v>20965</v>
      </c>
      <c r="C14" s="118">
        <v>4435</v>
      </c>
      <c r="D14" s="118">
        <v>16530</v>
      </c>
      <c r="E14" s="118">
        <v>14850</v>
      </c>
      <c r="F14" s="118">
        <v>2724</v>
      </c>
      <c r="G14" s="118">
        <v>12126</v>
      </c>
      <c r="H14" s="118">
        <v>6115</v>
      </c>
      <c r="I14" s="118">
        <v>1711</v>
      </c>
      <c r="J14" s="250">
        <v>4404</v>
      </c>
    </row>
    <row r="15" spans="1:10" x14ac:dyDescent="0.2">
      <c r="A15" s="118" t="s">
        <v>84</v>
      </c>
      <c r="B15" s="118">
        <v>19854</v>
      </c>
      <c r="C15" s="118">
        <v>10079</v>
      </c>
      <c r="D15" s="118">
        <v>9775</v>
      </c>
      <c r="E15" s="118">
        <v>16631</v>
      </c>
      <c r="F15" s="118">
        <v>8474</v>
      </c>
      <c r="G15" s="118">
        <v>8157</v>
      </c>
      <c r="H15" s="118">
        <v>3223</v>
      </c>
      <c r="I15" s="118">
        <v>1605</v>
      </c>
      <c r="J15" s="250">
        <v>1618</v>
      </c>
    </row>
    <row r="16" spans="1:10" x14ac:dyDescent="0.2">
      <c r="A16" s="118" t="s">
        <v>85</v>
      </c>
      <c r="B16" s="118">
        <v>92</v>
      </c>
      <c r="C16" s="118">
        <v>24</v>
      </c>
      <c r="D16" s="118">
        <v>68</v>
      </c>
      <c r="E16" s="118">
        <v>92</v>
      </c>
      <c r="F16" s="118">
        <v>24</v>
      </c>
      <c r="G16" s="118">
        <v>68</v>
      </c>
      <c r="H16" s="118">
        <v>0</v>
      </c>
      <c r="I16" s="118">
        <v>0</v>
      </c>
      <c r="J16" s="250">
        <v>0</v>
      </c>
    </row>
    <row r="17" spans="1:10" x14ac:dyDescent="0.2">
      <c r="A17" s="118" t="s">
        <v>86</v>
      </c>
      <c r="B17" s="118">
        <v>7</v>
      </c>
      <c r="C17" s="118">
        <v>2</v>
      </c>
      <c r="D17" s="118">
        <v>5</v>
      </c>
      <c r="E17" s="118">
        <v>4</v>
      </c>
      <c r="F17" s="118">
        <v>1</v>
      </c>
      <c r="G17" s="118">
        <v>3</v>
      </c>
      <c r="H17" s="118">
        <v>3</v>
      </c>
      <c r="I17" s="118">
        <v>1</v>
      </c>
      <c r="J17" s="250">
        <v>2</v>
      </c>
    </row>
    <row r="18" spans="1:10" x14ac:dyDescent="0.2">
      <c r="A18" s="248" t="s">
        <v>161</v>
      </c>
      <c r="B18" s="118">
        <v>11338</v>
      </c>
      <c r="C18" s="118">
        <v>6879</v>
      </c>
      <c r="D18" s="118">
        <v>4459</v>
      </c>
      <c r="E18" s="118">
        <v>7492</v>
      </c>
      <c r="F18" s="118">
        <v>4109</v>
      </c>
      <c r="G18" s="118">
        <v>3383</v>
      </c>
      <c r="H18" s="118">
        <v>3846</v>
      </c>
      <c r="I18" s="118">
        <v>2770</v>
      </c>
      <c r="J18" s="250">
        <v>1076</v>
      </c>
    </row>
    <row r="19" spans="1:10" x14ac:dyDescent="0.2">
      <c r="A19" s="118" t="s">
        <v>87</v>
      </c>
      <c r="B19" s="118">
        <v>7417</v>
      </c>
      <c r="C19" s="118">
        <v>4058</v>
      </c>
      <c r="D19" s="118">
        <v>3359</v>
      </c>
      <c r="E19" s="118">
        <v>7417</v>
      </c>
      <c r="F19" s="118">
        <v>4058</v>
      </c>
      <c r="G19" s="118">
        <v>3359</v>
      </c>
      <c r="H19" s="118">
        <v>0</v>
      </c>
      <c r="I19" s="118">
        <v>0</v>
      </c>
      <c r="J19" s="250">
        <v>0</v>
      </c>
    </row>
    <row r="20" spans="1:10" x14ac:dyDescent="0.2">
      <c r="A20" s="118" t="s">
        <v>88</v>
      </c>
      <c r="B20" s="118">
        <v>0</v>
      </c>
      <c r="C20" s="118">
        <v>0</v>
      </c>
      <c r="D20" s="118">
        <v>0</v>
      </c>
      <c r="E20" s="118">
        <v>0</v>
      </c>
      <c r="F20" s="118">
        <v>0</v>
      </c>
      <c r="G20" s="118">
        <v>0</v>
      </c>
      <c r="H20" s="118">
        <v>0</v>
      </c>
      <c r="I20" s="118">
        <v>0</v>
      </c>
      <c r="J20" s="250">
        <v>0</v>
      </c>
    </row>
    <row r="21" spans="1:10" x14ac:dyDescent="0.2">
      <c r="A21" s="118" t="s">
        <v>89</v>
      </c>
      <c r="B21" s="118">
        <v>0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v>0</v>
      </c>
      <c r="I21" s="118">
        <v>0</v>
      </c>
      <c r="J21" s="250">
        <v>0</v>
      </c>
    </row>
    <row r="22" spans="1:10" x14ac:dyDescent="0.2">
      <c r="A22" s="118" t="s">
        <v>90</v>
      </c>
      <c r="B22" s="118">
        <v>0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250">
        <v>0</v>
      </c>
    </row>
    <row r="23" spans="1:10" x14ac:dyDescent="0.2">
      <c r="A23" s="118" t="s">
        <v>91</v>
      </c>
      <c r="B23" s="118">
        <v>0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v>0</v>
      </c>
      <c r="I23" s="118">
        <v>0</v>
      </c>
      <c r="J23" s="250">
        <v>0</v>
      </c>
    </row>
    <row r="24" spans="1:10" x14ac:dyDescent="0.2">
      <c r="A24" s="118" t="s">
        <v>92</v>
      </c>
      <c r="B24" s="118">
        <v>1611</v>
      </c>
      <c r="C24" s="118">
        <v>951</v>
      </c>
      <c r="D24" s="118">
        <v>660</v>
      </c>
      <c r="E24" s="118">
        <v>1611</v>
      </c>
      <c r="F24" s="118">
        <v>951</v>
      </c>
      <c r="G24" s="118">
        <v>660</v>
      </c>
      <c r="H24" s="118">
        <v>0</v>
      </c>
      <c r="I24" s="118">
        <v>0</v>
      </c>
      <c r="J24" s="250">
        <v>0</v>
      </c>
    </row>
    <row r="25" spans="1:10" x14ac:dyDescent="0.2">
      <c r="A25" s="118" t="s">
        <v>93</v>
      </c>
      <c r="B25" s="118">
        <v>0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250">
        <v>0</v>
      </c>
    </row>
    <row r="26" spans="1:10" x14ac:dyDescent="0.2">
      <c r="A26" s="118" t="s">
        <v>94</v>
      </c>
      <c r="B26" s="118">
        <v>3753</v>
      </c>
      <c r="C26" s="118">
        <v>2422</v>
      </c>
      <c r="D26" s="118">
        <v>1331</v>
      </c>
      <c r="E26" s="118">
        <v>3753</v>
      </c>
      <c r="F26" s="118">
        <v>2422</v>
      </c>
      <c r="G26" s="118">
        <v>1331</v>
      </c>
      <c r="H26" s="118">
        <v>0</v>
      </c>
      <c r="I26" s="118">
        <v>0</v>
      </c>
      <c r="J26" s="250">
        <v>0</v>
      </c>
    </row>
    <row r="27" spans="1:10" x14ac:dyDescent="0.2">
      <c r="A27" s="118" t="s">
        <v>95</v>
      </c>
      <c r="B27" s="118">
        <v>0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  <c r="J27" s="250">
        <v>0</v>
      </c>
    </row>
    <row r="28" spans="1:10" x14ac:dyDescent="0.2">
      <c r="A28" s="118" t="s">
        <v>96</v>
      </c>
      <c r="B28" s="118">
        <v>1322</v>
      </c>
      <c r="C28" s="118">
        <v>343</v>
      </c>
      <c r="D28" s="118">
        <v>979</v>
      </c>
      <c r="E28" s="118">
        <v>1322</v>
      </c>
      <c r="F28" s="118">
        <v>343</v>
      </c>
      <c r="G28" s="118">
        <v>979</v>
      </c>
      <c r="H28" s="118">
        <v>0</v>
      </c>
      <c r="I28" s="118">
        <v>0</v>
      </c>
      <c r="J28" s="250">
        <v>0</v>
      </c>
    </row>
    <row r="29" spans="1:10" x14ac:dyDescent="0.2">
      <c r="A29" s="118" t="s">
        <v>97</v>
      </c>
      <c r="B29" s="118">
        <v>0</v>
      </c>
      <c r="C29" s="118">
        <v>0</v>
      </c>
      <c r="D29" s="118">
        <v>0</v>
      </c>
      <c r="E29" s="118">
        <v>0</v>
      </c>
      <c r="F29" s="118">
        <v>0</v>
      </c>
      <c r="G29" s="118">
        <v>0</v>
      </c>
      <c r="H29" s="118">
        <v>0</v>
      </c>
      <c r="I29" s="118">
        <v>0</v>
      </c>
      <c r="J29" s="250">
        <v>0</v>
      </c>
    </row>
    <row r="30" spans="1:10" x14ac:dyDescent="0.2">
      <c r="A30" s="118" t="s">
        <v>98</v>
      </c>
      <c r="B30" s="118">
        <v>724</v>
      </c>
      <c r="C30" s="118">
        <v>336</v>
      </c>
      <c r="D30" s="118">
        <v>388</v>
      </c>
      <c r="E30" s="118">
        <v>724</v>
      </c>
      <c r="F30" s="118">
        <v>336</v>
      </c>
      <c r="G30" s="118">
        <v>388</v>
      </c>
      <c r="H30" s="118">
        <v>0</v>
      </c>
      <c r="I30" s="118">
        <v>0</v>
      </c>
      <c r="J30" s="250">
        <v>0</v>
      </c>
    </row>
    <row r="31" spans="1:10" x14ac:dyDescent="0.2">
      <c r="A31" s="118" t="s">
        <v>99</v>
      </c>
      <c r="B31" s="118">
        <v>7</v>
      </c>
      <c r="C31" s="118">
        <v>6</v>
      </c>
      <c r="D31" s="118">
        <v>1</v>
      </c>
      <c r="E31" s="118">
        <v>7</v>
      </c>
      <c r="F31" s="118">
        <v>6</v>
      </c>
      <c r="G31" s="118">
        <v>1</v>
      </c>
      <c r="H31" s="118">
        <v>0</v>
      </c>
      <c r="I31" s="118">
        <v>0</v>
      </c>
      <c r="J31" s="250">
        <v>0</v>
      </c>
    </row>
    <row r="32" spans="1:10" x14ac:dyDescent="0.2">
      <c r="A32" s="118" t="s">
        <v>100</v>
      </c>
      <c r="B32" s="118">
        <v>3862</v>
      </c>
      <c r="C32" s="118">
        <v>2798</v>
      </c>
      <c r="D32" s="118">
        <v>1064</v>
      </c>
      <c r="E32" s="118">
        <v>70</v>
      </c>
      <c r="F32" s="118">
        <v>48</v>
      </c>
      <c r="G32" s="118">
        <v>22</v>
      </c>
      <c r="H32" s="118">
        <v>3792</v>
      </c>
      <c r="I32" s="118">
        <v>2750</v>
      </c>
      <c r="J32" s="250">
        <v>1042</v>
      </c>
    </row>
    <row r="33" spans="1:10" x14ac:dyDescent="0.2">
      <c r="A33" s="118" t="s">
        <v>101</v>
      </c>
      <c r="B33" s="118">
        <v>2007</v>
      </c>
      <c r="C33" s="118">
        <v>1404</v>
      </c>
      <c r="D33" s="118">
        <v>603</v>
      </c>
      <c r="E33" s="118">
        <v>62</v>
      </c>
      <c r="F33" s="118">
        <v>42</v>
      </c>
      <c r="G33" s="118">
        <v>20</v>
      </c>
      <c r="H33" s="118">
        <v>1945</v>
      </c>
      <c r="I33" s="118">
        <v>1362</v>
      </c>
      <c r="J33" s="250">
        <v>583</v>
      </c>
    </row>
    <row r="34" spans="1:10" x14ac:dyDescent="0.2">
      <c r="A34" s="118" t="s">
        <v>102</v>
      </c>
      <c r="B34" s="118">
        <v>15</v>
      </c>
      <c r="C34" s="118">
        <v>12</v>
      </c>
      <c r="D34" s="118">
        <v>3</v>
      </c>
      <c r="E34" s="118">
        <v>2</v>
      </c>
      <c r="F34" s="118">
        <v>2</v>
      </c>
      <c r="G34" s="118">
        <v>0</v>
      </c>
      <c r="H34" s="118">
        <v>13</v>
      </c>
      <c r="I34" s="118">
        <v>10</v>
      </c>
      <c r="J34" s="250">
        <v>3</v>
      </c>
    </row>
    <row r="35" spans="1:10" x14ac:dyDescent="0.2">
      <c r="A35" s="118" t="s">
        <v>103</v>
      </c>
      <c r="B35" s="118">
        <v>1840</v>
      </c>
      <c r="C35" s="118">
        <v>1382</v>
      </c>
      <c r="D35" s="118">
        <v>458</v>
      </c>
      <c r="E35" s="118">
        <v>6</v>
      </c>
      <c r="F35" s="118">
        <v>4</v>
      </c>
      <c r="G35" s="118">
        <v>2</v>
      </c>
      <c r="H35" s="118">
        <v>1834</v>
      </c>
      <c r="I35" s="118">
        <v>1378</v>
      </c>
      <c r="J35" s="250">
        <v>456</v>
      </c>
    </row>
    <row r="36" spans="1:10" x14ac:dyDescent="0.2">
      <c r="A36" s="118" t="s">
        <v>104</v>
      </c>
      <c r="B36" s="118">
        <v>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  <c r="H36" s="118">
        <v>0</v>
      </c>
      <c r="I36" s="118">
        <v>0</v>
      </c>
      <c r="J36" s="250">
        <v>0</v>
      </c>
    </row>
    <row r="37" spans="1:10" x14ac:dyDescent="0.2">
      <c r="A37" s="118" t="s">
        <v>105</v>
      </c>
      <c r="B37" s="118">
        <v>0</v>
      </c>
      <c r="C37" s="118"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v>0</v>
      </c>
      <c r="I37" s="118">
        <v>0</v>
      </c>
      <c r="J37" s="250">
        <v>0</v>
      </c>
    </row>
    <row r="38" spans="1:10" x14ac:dyDescent="0.2">
      <c r="A38" s="118" t="s">
        <v>106</v>
      </c>
      <c r="B38" s="118">
        <v>0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v>0</v>
      </c>
      <c r="I38" s="118">
        <v>0</v>
      </c>
      <c r="J38" s="250">
        <v>0</v>
      </c>
    </row>
    <row r="39" spans="1:10" x14ac:dyDescent="0.2">
      <c r="A39" s="118" t="s">
        <v>107</v>
      </c>
      <c r="B39" s="118">
        <v>0</v>
      </c>
      <c r="C39" s="118">
        <v>0</v>
      </c>
      <c r="D39" s="118">
        <v>0</v>
      </c>
      <c r="E39" s="118">
        <v>0</v>
      </c>
      <c r="F39" s="118">
        <v>0</v>
      </c>
      <c r="G39" s="118">
        <v>0</v>
      </c>
      <c r="H39" s="118">
        <v>0</v>
      </c>
      <c r="I39" s="118">
        <v>0</v>
      </c>
      <c r="J39" s="250">
        <v>0</v>
      </c>
    </row>
    <row r="40" spans="1:10" x14ac:dyDescent="0.2">
      <c r="A40" s="118" t="s">
        <v>108</v>
      </c>
      <c r="B40" s="118">
        <v>0</v>
      </c>
      <c r="C40" s="118">
        <v>0</v>
      </c>
      <c r="D40" s="118">
        <v>0</v>
      </c>
      <c r="E40" s="118">
        <v>0</v>
      </c>
      <c r="F40" s="118">
        <v>0</v>
      </c>
      <c r="G40" s="118">
        <v>0</v>
      </c>
      <c r="H40" s="118">
        <v>0</v>
      </c>
      <c r="I40" s="118">
        <v>0</v>
      </c>
      <c r="J40" s="250">
        <v>0</v>
      </c>
    </row>
    <row r="41" spans="1:10" x14ac:dyDescent="0.2">
      <c r="A41" s="118" t="s">
        <v>109</v>
      </c>
      <c r="B41" s="118">
        <v>59</v>
      </c>
      <c r="C41" s="118">
        <v>23</v>
      </c>
      <c r="D41" s="118">
        <v>36</v>
      </c>
      <c r="E41" s="118">
        <v>5</v>
      </c>
      <c r="F41" s="118">
        <v>3</v>
      </c>
      <c r="G41" s="118">
        <v>2</v>
      </c>
      <c r="H41" s="118">
        <v>54</v>
      </c>
      <c r="I41" s="118">
        <v>20</v>
      </c>
      <c r="J41" s="250">
        <v>34</v>
      </c>
    </row>
    <row r="42" spans="1:10" x14ac:dyDescent="0.2">
      <c r="A42" s="118" t="s">
        <v>110</v>
      </c>
      <c r="B42" s="118">
        <v>0</v>
      </c>
      <c r="C42" s="118">
        <v>0</v>
      </c>
      <c r="D42" s="118">
        <v>0</v>
      </c>
      <c r="E42" s="118">
        <v>0</v>
      </c>
      <c r="F42" s="118">
        <v>0</v>
      </c>
      <c r="G42" s="118">
        <v>0</v>
      </c>
      <c r="H42" s="118">
        <v>0</v>
      </c>
      <c r="I42" s="118">
        <v>0</v>
      </c>
      <c r="J42" s="250">
        <v>0</v>
      </c>
    </row>
    <row r="43" spans="1:10" x14ac:dyDescent="0.2">
      <c r="A43" s="248" t="s">
        <v>146</v>
      </c>
      <c r="B43" s="118">
        <v>63059</v>
      </c>
      <c r="C43" s="118">
        <v>43028</v>
      </c>
      <c r="D43" s="118">
        <v>20031</v>
      </c>
      <c r="E43" s="118">
        <v>62762</v>
      </c>
      <c r="F43" s="118">
        <v>42890</v>
      </c>
      <c r="G43" s="118">
        <v>19872</v>
      </c>
      <c r="H43" s="118">
        <v>297</v>
      </c>
      <c r="I43" s="118">
        <v>138</v>
      </c>
      <c r="J43" s="250">
        <v>159</v>
      </c>
    </row>
    <row r="44" spans="1:10" x14ac:dyDescent="0.2">
      <c r="A44" s="248" t="s">
        <v>147</v>
      </c>
      <c r="B44" s="118">
        <v>54</v>
      </c>
      <c r="C44" s="118">
        <v>18</v>
      </c>
      <c r="D44" s="118">
        <v>36</v>
      </c>
      <c r="E44" s="118">
        <v>27</v>
      </c>
      <c r="F44" s="118">
        <v>8</v>
      </c>
      <c r="G44" s="118">
        <v>19</v>
      </c>
      <c r="H44" s="118">
        <v>27</v>
      </c>
      <c r="I44" s="118">
        <v>10</v>
      </c>
      <c r="J44" s="250">
        <v>17</v>
      </c>
    </row>
    <row r="45" spans="1:10" x14ac:dyDescent="0.2">
      <c r="A45" s="248" t="s">
        <v>148</v>
      </c>
      <c r="B45" s="118">
        <v>204</v>
      </c>
      <c r="C45" s="118">
        <v>69</v>
      </c>
      <c r="D45" s="118">
        <v>135</v>
      </c>
      <c r="E45" s="118">
        <v>84</v>
      </c>
      <c r="F45" s="118">
        <v>28</v>
      </c>
      <c r="G45" s="118">
        <v>56</v>
      </c>
      <c r="H45" s="118">
        <v>120</v>
      </c>
      <c r="I45" s="118">
        <v>41</v>
      </c>
      <c r="J45" s="250">
        <v>79</v>
      </c>
    </row>
    <row r="46" spans="1:10" x14ac:dyDescent="0.2">
      <c r="A46" s="248" t="s">
        <v>149</v>
      </c>
      <c r="B46" s="118">
        <v>99</v>
      </c>
      <c r="C46" s="118">
        <v>49</v>
      </c>
      <c r="D46" s="118">
        <v>50</v>
      </c>
      <c r="E46" s="118">
        <v>52</v>
      </c>
      <c r="F46" s="118">
        <v>28</v>
      </c>
      <c r="G46" s="118">
        <v>24</v>
      </c>
      <c r="H46" s="118">
        <v>47</v>
      </c>
      <c r="I46" s="118">
        <v>21</v>
      </c>
      <c r="J46" s="250">
        <v>26</v>
      </c>
    </row>
    <row r="47" spans="1:10" x14ac:dyDescent="0.2">
      <c r="A47" s="248" t="s">
        <v>150</v>
      </c>
      <c r="B47" s="118">
        <v>1071</v>
      </c>
      <c r="C47" s="118">
        <v>730</v>
      </c>
      <c r="D47" s="118">
        <v>341</v>
      </c>
      <c r="E47" s="118">
        <v>1036</v>
      </c>
      <c r="F47" s="118">
        <v>699</v>
      </c>
      <c r="G47" s="118">
        <v>337</v>
      </c>
      <c r="H47" s="118">
        <v>35</v>
      </c>
      <c r="I47" s="118">
        <v>31</v>
      </c>
      <c r="J47" s="250">
        <v>4</v>
      </c>
    </row>
    <row r="48" spans="1:10" x14ac:dyDescent="0.2">
      <c r="A48" s="118" t="s">
        <v>111</v>
      </c>
      <c r="B48" s="118">
        <v>13</v>
      </c>
      <c r="C48" s="118">
        <v>10</v>
      </c>
      <c r="D48" s="118">
        <v>3</v>
      </c>
      <c r="E48" s="118">
        <v>4</v>
      </c>
      <c r="F48" s="118">
        <v>2</v>
      </c>
      <c r="G48" s="118">
        <v>2</v>
      </c>
      <c r="H48" s="118">
        <v>9</v>
      </c>
      <c r="I48" s="118">
        <v>8</v>
      </c>
      <c r="J48" s="250">
        <v>1</v>
      </c>
    </row>
    <row r="49" spans="1:10" x14ac:dyDescent="0.2">
      <c r="A49" s="248" t="s">
        <v>151</v>
      </c>
      <c r="B49" s="118">
        <v>57</v>
      </c>
      <c r="C49" s="118">
        <v>26</v>
      </c>
      <c r="D49" s="118">
        <v>31</v>
      </c>
      <c r="E49" s="118">
        <v>0</v>
      </c>
      <c r="F49" s="118">
        <v>0</v>
      </c>
      <c r="G49" s="118">
        <v>0</v>
      </c>
      <c r="H49" s="118">
        <v>57</v>
      </c>
      <c r="I49" s="118">
        <v>26</v>
      </c>
      <c r="J49" s="250">
        <v>31</v>
      </c>
    </row>
    <row r="50" spans="1:10" x14ac:dyDescent="0.2">
      <c r="A50" s="118" t="s">
        <v>112</v>
      </c>
      <c r="B50" s="118">
        <v>367</v>
      </c>
      <c r="C50" s="118">
        <v>235</v>
      </c>
      <c r="D50" s="118">
        <v>132</v>
      </c>
      <c r="E50" s="118">
        <v>367</v>
      </c>
      <c r="F50" s="118">
        <v>235</v>
      </c>
      <c r="G50" s="118">
        <v>132</v>
      </c>
      <c r="H50" s="118">
        <v>0</v>
      </c>
      <c r="I50" s="118">
        <v>0</v>
      </c>
      <c r="J50" s="250">
        <v>0</v>
      </c>
    </row>
    <row r="51" spans="1:10" x14ac:dyDescent="0.2">
      <c r="A51" s="118" t="s">
        <v>113</v>
      </c>
      <c r="B51" s="118">
        <v>0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  <c r="H51" s="118">
        <v>0</v>
      </c>
      <c r="I51" s="118">
        <v>0</v>
      </c>
      <c r="J51" s="250">
        <v>0</v>
      </c>
    </row>
    <row r="52" spans="1:10" x14ac:dyDescent="0.2">
      <c r="A52" s="248" t="s">
        <v>152</v>
      </c>
      <c r="B52" s="118">
        <v>35</v>
      </c>
      <c r="C52" s="118">
        <v>21</v>
      </c>
      <c r="D52" s="118">
        <v>14</v>
      </c>
      <c r="E52" s="118">
        <v>33</v>
      </c>
      <c r="F52" s="118">
        <v>20</v>
      </c>
      <c r="G52" s="118">
        <v>13</v>
      </c>
      <c r="H52" s="118">
        <v>2</v>
      </c>
      <c r="I52" s="118">
        <v>1</v>
      </c>
      <c r="J52" s="250">
        <v>1</v>
      </c>
    </row>
    <row r="53" spans="1:10" x14ac:dyDescent="0.2">
      <c r="A53" s="248" t="s">
        <v>153</v>
      </c>
      <c r="B53" s="118">
        <v>61159</v>
      </c>
      <c r="C53" s="118">
        <v>41870</v>
      </c>
      <c r="D53" s="118">
        <v>19289</v>
      </c>
      <c r="E53" s="118">
        <v>61159</v>
      </c>
      <c r="F53" s="118">
        <v>41870</v>
      </c>
      <c r="G53" s="118">
        <v>19289</v>
      </c>
      <c r="H53" s="118">
        <v>0</v>
      </c>
      <c r="I53" s="118">
        <v>0</v>
      </c>
      <c r="J53" s="250">
        <v>0</v>
      </c>
    </row>
    <row r="54" spans="1:10" x14ac:dyDescent="0.2">
      <c r="A54" s="118" t="s">
        <v>114</v>
      </c>
      <c r="B54" s="118">
        <v>52541</v>
      </c>
      <c r="C54" s="118">
        <v>35426</v>
      </c>
      <c r="D54" s="118">
        <v>17115</v>
      </c>
      <c r="E54" s="118">
        <v>52541</v>
      </c>
      <c r="F54" s="118">
        <v>35426</v>
      </c>
      <c r="G54" s="118">
        <v>17115</v>
      </c>
      <c r="H54" s="118">
        <v>0</v>
      </c>
      <c r="I54" s="118">
        <v>0</v>
      </c>
      <c r="J54" s="250">
        <v>0</v>
      </c>
    </row>
    <row r="55" spans="1:10" x14ac:dyDescent="0.2">
      <c r="A55" s="118" t="s">
        <v>115</v>
      </c>
      <c r="B55" s="118">
        <v>115</v>
      </c>
      <c r="C55" s="118">
        <v>88</v>
      </c>
      <c r="D55" s="118">
        <v>27</v>
      </c>
      <c r="E55" s="118">
        <v>115</v>
      </c>
      <c r="F55" s="118">
        <v>88</v>
      </c>
      <c r="G55" s="118">
        <v>27</v>
      </c>
      <c r="H55" s="118">
        <v>0</v>
      </c>
      <c r="I55" s="118">
        <v>0</v>
      </c>
      <c r="J55" s="250">
        <v>0</v>
      </c>
    </row>
    <row r="56" spans="1:10" x14ac:dyDescent="0.2">
      <c r="A56" s="118" t="s">
        <v>116</v>
      </c>
      <c r="B56" s="118">
        <v>7447</v>
      </c>
      <c r="C56" s="118">
        <v>5458</v>
      </c>
      <c r="D56" s="118">
        <v>1989</v>
      </c>
      <c r="E56" s="118">
        <v>7447</v>
      </c>
      <c r="F56" s="118">
        <v>5458</v>
      </c>
      <c r="G56" s="118">
        <v>1989</v>
      </c>
      <c r="H56" s="118">
        <v>0</v>
      </c>
      <c r="I56" s="118">
        <v>0</v>
      </c>
      <c r="J56" s="250">
        <v>0</v>
      </c>
    </row>
    <row r="57" spans="1:10" x14ac:dyDescent="0.2">
      <c r="A57" s="118" t="s">
        <v>117</v>
      </c>
      <c r="B57" s="118">
        <v>1056</v>
      </c>
      <c r="C57" s="118">
        <v>898</v>
      </c>
      <c r="D57" s="118">
        <v>158</v>
      </c>
      <c r="E57" s="118">
        <v>1056</v>
      </c>
      <c r="F57" s="118">
        <v>898</v>
      </c>
      <c r="G57" s="118">
        <v>158</v>
      </c>
      <c r="H57" s="118">
        <v>0</v>
      </c>
      <c r="I57" s="118">
        <v>0</v>
      </c>
      <c r="J57" s="250">
        <v>0</v>
      </c>
    </row>
    <row r="58" spans="1:10" x14ac:dyDescent="0.2">
      <c r="A58" s="118" t="s">
        <v>118</v>
      </c>
      <c r="B58" s="118">
        <v>7104</v>
      </c>
      <c r="C58" s="118">
        <v>3132</v>
      </c>
      <c r="D58" s="118">
        <v>3972</v>
      </c>
      <c r="E58" s="118">
        <v>6382</v>
      </c>
      <c r="F58" s="118">
        <v>2870</v>
      </c>
      <c r="G58" s="118">
        <v>3512</v>
      </c>
      <c r="H58" s="118">
        <v>722</v>
      </c>
      <c r="I58" s="118">
        <v>262</v>
      </c>
      <c r="J58" s="250">
        <v>460</v>
      </c>
    </row>
    <row r="59" spans="1:10" x14ac:dyDescent="0.2">
      <c r="A59" s="118" t="s">
        <v>119</v>
      </c>
      <c r="B59" s="118">
        <v>203</v>
      </c>
      <c r="C59" s="118">
        <v>118</v>
      </c>
      <c r="D59" s="118">
        <v>85</v>
      </c>
      <c r="E59" s="118">
        <v>29</v>
      </c>
      <c r="F59" s="118">
        <v>17</v>
      </c>
      <c r="G59" s="118">
        <v>12</v>
      </c>
      <c r="H59" s="118">
        <v>174</v>
      </c>
      <c r="I59" s="118">
        <v>101</v>
      </c>
      <c r="J59" s="250">
        <v>73</v>
      </c>
    </row>
    <row r="60" spans="1:10" x14ac:dyDescent="0.2">
      <c r="A60" s="118" t="s">
        <v>120</v>
      </c>
      <c r="B60" s="118">
        <v>52</v>
      </c>
      <c r="C60" s="118">
        <v>30</v>
      </c>
      <c r="D60" s="118">
        <v>22</v>
      </c>
      <c r="E60" s="118">
        <v>25</v>
      </c>
      <c r="F60" s="118">
        <v>13</v>
      </c>
      <c r="G60" s="118">
        <v>12</v>
      </c>
      <c r="H60" s="118">
        <v>27</v>
      </c>
      <c r="I60" s="118">
        <v>17</v>
      </c>
      <c r="J60" s="250">
        <v>10</v>
      </c>
    </row>
    <row r="61" spans="1:10" x14ac:dyDescent="0.2">
      <c r="A61" s="118" t="s">
        <v>121</v>
      </c>
      <c r="B61" s="118">
        <v>151</v>
      </c>
      <c r="C61" s="118">
        <v>88</v>
      </c>
      <c r="D61" s="118">
        <v>63</v>
      </c>
      <c r="E61" s="118">
        <v>4</v>
      </c>
      <c r="F61" s="118">
        <v>4</v>
      </c>
      <c r="G61" s="118">
        <v>0</v>
      </c>
      <c r="H61" s="118">
        <v>147</v>
      </c>
      <c r="I61" s="118">
        <v>84</v>
      </c>
      <c r="J61" s="250">
        <v>63</v>
      </c>
    </row>
    <row r="62" spans="1:10" x14ac:dyDescent="0.2">
      <c r="A62" s="248" t="s">
        <v>154</v>
      </c>
      <c r="B62" s="118">
        <v>0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  <c r="H62" s="118">
        <v>0</v>
      </c>
      <c r="I62" s="118">
        <v>0</v>
      </c>
      <c r="J62" s="250">
        <v>0</v>
      </c>
    </row>
    <row r="63" spans="1:10" x14ac:dyDescent="0.2">
      <c r="A63" s="248" t="s">
        <v>155</v>
      </c>
      <c r="B63" s="118">
        <v>0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  <c r="H63" s="118">
        <v>0</v>
      </c>
      <c r="I63" s="118">
        <v>0</v>
      </c>
      <c r="J63" s="250">
        <v>0</v>
      </c>
    </row>
    <row r="64" spans="1:10" x14ac:dyDescent="0.2">
      <c r="A64" s="248" t="s">
        <v>156</v>
      </c>
      <c r="B64" s="118">
        <v>0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  <c r="H64" s="118">
        <v>0</v>
      </c>
      <c r="I64" s="118">
        <v>0</v>
      </c>
      <c r="J64" s="250">
        <v>0</v>
      </c>
    </row>
    <row r="65" spans="1:10" x14ac:dyDescent="0.2">
      <c r="A65" s="118" t="s">
        <v>122</v>
      </c>
      <c r="B65" s="118">
        <v>0</v>
      </c>
      <c r="C65" s="118">
        <v>0</v>
      </c>
      <c r="D65" s="118">
        <v>0</v>
      </c>
      <c r="E65" s="118">
        <v>0</v>
      </c>
      <c r="F65" s="118">
        <v>0</v>
      </c>
      <c r="G65" s="118">
        <v>0</v>
      </c>
      <c r="H65" s="118">
        <v>0</v>
      </c>
      <c r="I65" s="118">
        <v>0</v>
      </c>
      <c r="J65" s="250">
        <v>0</v>
      </c>
    </row>
    <row r="66" spans="1:10" x14ac:dyDescent="0.2">
      <c r="A66" s="118" t="s">
        <v>123</v>
      </c>
      <c r="B66" s="118">
        <v>4272</v>
      </c>
      <c r="C66" s="118">
        <v>1374</v>
      </c>
      <c r="D66" s="118">
        <v>2898</v>
      </c>
      <c r="E66" s="118">
        <v>3942</v>
      </c>
      <c r="F66" s="118">
        <v>1304</v>
      </c>
      <c r="G66" s="118">
        <v>2638</v>
      </c>
      <c r="H66" s="118">
        <v>330</v>
      </c>
      <c r="I66" s="118">
        <v>70</v>
      </c>
      <c r="J66" s="250">
        <v>260</v>
      </c>
    </row>
    <row r="67" spans="1:10" x14ac:dyDescent="0.2">
      <c r="A67" s="118" t="s">
        <v>124</v>
      </c>
      <c r="B67" s="118">
        <v>920</v>
      </c>
      <c r="C67" s="118">
        <v>513</v>
      </c>
      <c r="D67" s="118">
        <v>407</v>
      </c>
      <c r="E67" s="118">
        <v>839</v>
      </c>
      <c r="F67" s="118">
        <v>480</v>
      </c>
      <c r="G67" s="118">
        <v>359</v>
      </c>
      <c r="H67" s="118">
        <v>81</v>
      </c>
      <c r="I67" s="118">
        <v>33</v>
      </c>
      <c r="J67" s="250">
        <v>48</v>
      </c>
    </row>
    <row r="68" spans="1:10" x14ac:dyDescent="0.2">
      <c r="A68" s="118" t="s">
        <v>125</v>
      </c>
      <c r="B68" s="118">
        <v>76</v>
      </c>
      <c r="C68" s="118">
        <v>53</v>
      </c>
      <c r="D68" s="118">
        <v>23</v>
      </c>
      <c r="E68" s="118">
        <v>60</v>
      </c>
      <c r="F68" s="118">
        <v>45</v>
      </c>
      <c r="G68" s="118">
        <v>15</v>
      </c>
      <c r="H68" s="118">
        <v>16</v>
      </c>
      <c r="I68" s="118">
        <v>8</v>
      </c>
      <c r="J68" s="250">
        <v>8</v>
      </c>
    </row>
    <row r="69" spans="1:10" x14ac:dyDescent="0.2">
      <c r="A69" s="118" t="s">
        <v>126</v>
      </c>
      <c r="B69" s="118">
        <v>26</v>
      </c>
      <c r="C69" s="118">
        <v>6</v>
      </c>
      <c r="D69" s="118">
        <v>20</v>
      </c>
      <c r="E69" s="118">
        <v>4</v>
      </c>
      <c r="F69" s="118">
        <v>2</v>
      </c>
      <c r="G69" s="118">
        <v>2</v>
      </c>
      <c r="H69" s="118">
        <v>22</v>
      </c>
      <c r="I69" s="118">
        <v>4</v>
      </c>
      <c r="J69" s="250">
        <v>18</v>
      </c>
    </row>
    <row r="70" spans="1:10" x14ac:dyDescent="0.2">
      <c r="A70" s="118" t="s">
        <v>127</v>
      </c>
      <c r="B70" s="118">
        <v>61</v>
      </c>
      <c r="C70" s="118">
        <v>16</v>
      </c>
      <c r="D70" s="118">
        <v>45</v>
      </c>
      <c r="E70" s="118">
        <v>34</v>
      </c>
      <c r="F70" s="118">
        <v>9</v>
      </c>
      <c r="G70" s="118">
        <v>25</v>
      </c>
      <c r="H70" s="118">
        <v>27</v>
      </c>
      <c r="I70" s="118">
        <v>7</v>
      </c>
      <c r="J70" s="250">
        <v>20</v>
      </c>
    </row>
    <row r="71" spans="1:10" x14ac:dyDescent="0.2">
      <c r="A71" s="248" t="s">
        <v>157</v>
      </c>
      <c r="B71" s="118">
        <v>111</v>
      </c>
      <c r="C71" s="118">
        <v>53</v>
      </c>
      <c r="D71" s="118">
        <v>58</v>
      </c>
      <c r="E71" s="118">
        <v>61</v>
      </c>
      <c r="F71" s="118">
        <v>24</v>
      </c>
      <c r="G71" s="118">
        <v>37</v>
      </c>
      <c r="H71" s="118">
        <v>50</v>
      </c>
      <c r="I71" s="118">
        <v>29</v>
      </c>
      <c r="J71" s="250">
        <v>21</v>
      </c>
    </row>
    <row r="72" spans="1:10" x14ac:dyDescent="0.2">
      <c r="A72" s="118" t="s">
        <v>128</v>
      </c>
      <c r="B72" s="118">
        <v>10</v>
      </c>
      <c r="C72" s="118">
        <v>3</v>
      </c>
      <c r="D72" s="118">
        <v>7</v>
      </c>
      <c r="E72" s="118">
        <v>2</v>
      </c>
      <c r="F72" s="118">
        <v>1</v>
      </c>
      <c r="G72" s="118">
        <v>1</v>
      </c>
      <c r="H72" s="118">
        <v>8</v>
      </c>
      <c r="I72" s="118">
        <v>2</v>
      </c>
      <c r="J72" s="250">
        <v>6</v>
      </c>
    </row>
    <row r="73" spans="1:10" x14ac:dyDescent="0.2">
      <c r="A73" s="118" t="s">
        <v>129</v>
      </c>
      <c r="B73" s="118">
        <v>1425</v>
      </c>
      <c r="C73" s="118">
        <v>996</v>
      </c>
      <c r="D73" s="118">
        <v>429</v>
      </c>
      <c r="E73" s="118">
        <v>1411</v>
      </c>
      <c r="F73" s="118">
        <v>988</v>
      </c>
      <c r="G73" s="118">
        <v>423</v>
      </c>
      <c r="H73" s="118">
        <v>14</v>
      </c>
      <c r="I73" s="118">
        <v>8</v>
      </c>
      <c r="J73" s="250">
        <v>6</v>
      </c>
    </row>
    <row r="74" spans="1:10" x14ac:dyDescent="0.2">
      <c r="A74" s="118" t="s">
        <v>130</v>
      </c>
      <c r="B74" s="118">
        <v>16910</v>
      </c>
      <c r="C74" s="118">
        <v>8435</v>
      </c>
      <c r="D74" s="118">
        <v>8475</v>
      </c>
      <c r="E74" s="118">
        <v>7997</v>
      </c>
      <c r="F74" s="118">
        <v>4299</v>
      </c>
      <c r="G74" s="118">
        <v>3698</v>
      </c>
      <c r="H74" s="118">
        <v>8913</v>
      </c>
      <c r="I74" s="118">
        <v>4136</v>
      </c>
      <c r="J74" s="250">
        <v>4777</v>
      </c>
    </row>
    <row r="75" spans="1:10" x14ac:dyDescent="0.2">
      <c r="A75" s="118" t="s">
        <v>131</v>
      </c>
      <c r="B75" s="118">
        <v>14986</v>
      </c>
      <c r="C75" s="118">
        <v>7258</v>
      </c>
      <c r="D75" s="118">
        <v>7728</v>
      </c>
      <c r="E75" s="118">
        <v>7512</v>
      </c>
      <c r="F75" s="118">
        <v>4034</v>
      </c>
      <c r="G75" s="118">
        <v>3478</v>
      </c>
      <c r="H75" s="118">
        <v>7474</v>
      </c>
      <c r="I75" s="118">
        <v>3224</v>
      </c>
      <c r="J75" s="250">
        <v>4250</v>
      </c>
    </row>
    <row r="76" spans="1:10" x14ac:dyDescent="0.2">
      <c r="A76" s="248" t="s">
        <v>158</v>
      </c>
      <c r="B76" s="118">
        <v>1924</v>
      </c>
      <c r="C76" s="118">
        <v>1177</v>
      </c>
      <c r="D76" s="118">
        <v>747</v>
      </c>
      <c r="E76" s="118">
        <v>485</v>
      </c>
      <c r="F76" s="118">
        <v>265</v>
      </c>
      <c r="G76" s="118">
        <v>220</v>
      </c>
      <c r="H76" s="118">
        <v>1439</v>
      </c>
      <c r="I76" s="118">
        <v>912</v>
      </c>
      <c r="J76" s="250">
        <v>527</v>
      </c>
    </row>
    <row r="77" spans="1:10" x14ac:dyDescent="0.2">
      <c r="A77" s="118" t="s">
        <v>132</v>
      </c>
      <c r="B77" s="118">
        <v>1457</v>
      </c>
      <c r="C77" s="118">
        <v>900</v>
      </c>
      <c r="D77" s="118">
        <v>557</v>
      </c>
      <c r="E77" s="118">
        <v>438</v>
      </c>
      <c r="F77" s="118">
        <v>241</v>
      </c>
      <c r="G77" s="118">
        <v>197</v>
      </c>
      <c r="H77" s="118">
        <v>1019</v>
      </c>
      <c r="I77" s="118">
        <v>659</v>
      </c>
      <c r="J77" s="250">
        <v>360</v>
      </c>
    </row>
    <row r="78" spans="1:10" x14ac:dyDescent="0.2">
      <c r="A78" s="118" t="s">
        <v>133</v>
      </c>
      <c r="B78" s="118">
        <v>282</v>
      </c>
      <c r="C78" s="118">
        <v>184</v>
      </c>
      <c r="D78" s="118">
        <v>98</v>
      </c>
      <c r="E78" s="118">
        <v>29</v>
      </c>
      <c r="F78" s="118">
        <v>16</v>
      </c>
      <c r="G78" s="118">
        <v>13</v>
      </c>
      <c r="H78" s="118">
        <v>253</v>
      </c>
      <c r="I78" s="118">
        <v>168</v>
      </c>
      <c r="J78" s="250">
        <v>85</v>
      </c>
    </row>
    <row r="79" spans="1:10" x14ac:dyDescent="0.2">
      <c r="A79" s="118" t="s">
        <v>134</v>
      </c>
      <c r="B79" s="118">
        <v>185</v>
      </c>
      <c r="C79" s="118">
        <v>93</v>
      </c>
      <c r="D79" s="118">
        <v>92</v>
      </c>
      <c r="E79" s="118">
        <v>18</v>
      </c>
      <c r="F79" s="118">
        <v>8</v>
      </c>
      <c r="G79" s="118">
        <v>10</v>
      </c>
      <c r="H79" s="118">
        <v>167</v>
      </c>
      <c r="I79" s="118">
        <v>85</v>
      </c>
      <c r="J79" s="250">
        <v>82</v>
      </c>
    </row>
    <row r="80" spans="1:10" x14ac:dyDescent="0.2">
      <c r="A80" s="118" t="s">
        <v>135</v>
      </c>
      <c r="B80" s="118">
        <v>100</v>
      </c>
      <c r="C80" s="118">
        <v>55</v>
      </c>
      <c r="D80" s="118">
        <v>45</v>
      </c>
      <c r="E80" s="118">
        <v>70</v>
      </c>
      <c r="F80" s="118">
        <v>40</v>
      </c>
      <c r="G80" s="118">
        <v>30</v>
      </c>
      <c r="H80" s="118">
        <v>30</v>
      </c>
      <c r="I80" s="118">
        <v>15</v>
      </c>
      <c r="J80" s="250">
        <v>15</v>
      </c>
    </row>
    <row r="81" spans="1:10" x14ac:dyDescent="0.2">
      <c r="A81" s="118" t="s">
        <v>136</v>
      </c>
      <c r="B81" s="118">
        <v>54</v>
      </c>
      <c r="C81" s="118">
        <v>31</v>
      </c>
      <c r="D81" s="118">
        <v>23</v>
      </c>
      <c r="E81" s="118">
        <v>48</v>
      </c>
      <c r="F81" s="118">
        <v>30</v>
      </c>
      <c r="G81" s="118">
        <v>18</v>
      </c>
      <c r="H81" s="118">
        <v>6</v>
      </c>
      <c r="I81" s="118">
        <v>1</v>
      </c>
      <c r="J81" s="250">
        <v>5</v>
      </c>
    </row>
    <row r="82" spans="1:10" x14ac:dyDescent="0.2">
      <c r="A82" s="248" t="s">
        <v>159</v>
      </c>
      <c r="B82" s="118">
        <v>45</v>
      </c>
      <c r="C82" s="118">
        <v>23</v>
      </c>
      <c r="D82" s="118">
        <v>22</v>
      </c>
      <c r="E82" s="118">
        <v>22</v>
      </c>
      <c r="F82" s="118">
        <v>10</v>
      </c>
      <c r="G82" s="118">
        <v>12</v>
      </c>
      <c r="H82" s="118">
        <v>23</v>
      </c>
      <c r="I82" s="118">
        <v>13</v>
      </c>
      <c r="J82" s="250">
        <v>10</v>
      </c>
    </row>
    <row r="83" spans="1:10" x14ac:dyDescent="0.2">
      <c r="A83" s="248" t="s">
        <v>160</v>
      </c>
      <c r="B83" s="118">
        <v>1</v>
      </c>
      <c r="C83" s="118">
        <v>1</v>
      </c>
      <c r="D83" s="118">
        <v>0</v>
      </c>
      <c r="E83" s="118">
        <v>0</v>
      </c>
      <c r="F83" s="118">
        <v>0</v>
      </c>
      <c r="G83" s="118">
        <v>0</v>
      </c>
      <c r="H83" s="118">
        <v>1</v>
      </c>
      <c r="I83" s="118">
        <v>1</v>
      </c>
      <c r="J83" s="250">
        <v>0</v>
      </c>
    </row>
    <row r="84" spans="1:10" x14ac:dyDescent="0.2">
      <c r="A84" s="118" t="s">
        <v>137</v>
      </c>
      <c r="B84" s="118">
        <v>2311</v>
      </c>
      <c r="C84" s="118">
        <v>1084</v>
      </c>
      <c r="D84" s="118">
        <v>1227</v>
      </c>
      <c r="E84" s="118">
        <v>0</v>
      </c>
      <c r="F84" s="118">
        <v>0</v>
      </c>
      <c r="G84" s="118">
        <v>0</v>
      </c>
      <c r="H84" s="118">
        <v>2311</v>
      </c>
      <c r="I84" s="118">
        <v>1084</v>
      </c>
      <c r="J84" s="250">
        <v>1227</v>
      </c>
    </row>
    <row r="85" spans="1:10" x14ac:dyDescent="0.2">
      <c r="A85" s="118" t="s">
        <v>138</v>
      </c>
      <c r="B85" s="118">
        <v>2837</v>
      </c>
      <c r="C85" s="118">
        <v>1554</v>
      </c>
      <c r="D85" s="118">
        <v>1283</v>
      </c>
      <c r="E85" s="118">
        <v>91</v>
      </c>
      <c r="F85" s="118">
        <v>38</v>
      </c>
      <c r="G85" s="118">
        <v>53</v>
      </c>
      <c r="H85" s="118">
        <v>2746</v>
      </c>
      <c r="I85" s="118">
        <v>1516</v>
      </c>
      <c r="J85" s="250">
        <v>1230</v>
      </c>
    </row>
    <row r="86" spans="1:10" x14ac:dyDescent="0.2">
      <c r="A86" s="118" t="s">
        <v>139</v>
      </c>
      <c r="B86" s="118">
        <v>2061</v>
      </c>
      <c r="C86" s="118">
        <v>1231</v>
      </c>
      <c r="D86" s="118">
        <v>830</v>
      </c>
      <c r="E86" s="118">
        <v>0</v>
      </c>
      <c r="F86" s="118">
        <v>0</v>
      </c>
      <c r="G86" s="118">
        <v>0</v>
      </c>
      <c r="H86" s="118">
        <v>2061</v>
      </c>
      <c r="I86" s="118">
        <v>1231</v>
      </c>
      <c r="J86" s="250">
        <v>830</v>
      </c>
    </row>
    <row r="87" spans="1:10" x14ac:dyDescent="0.2">
      <c r="A87" s="118" t="s">
        <v>140</v>
      </c>
      <c r="B87" s="118">
        <v>49</v>
      </c>
      <c r="C87" s="118">
        <v>20</v>
      </c>
      <c r="D87" s="118">
        <v>29</v>
      </c>
      <c r="E87" s="118">
        <v>3</v>
      </c>
      <c r="F87" s="118">
        <v>1</v>
      </c>
      <c r="G87" s="118">
        <v>2</v>
      </c>
      <c r="H87" s="118">
        <v>46</v>
      </c>
      <c r="I87" s="118">
        <v>19</v>
      </c>
      <c r="J87" s="250">
        <v>27</v>
      </c>
    </row>
    <row r="88" spans="1:10" x14ac:dyDescent="0.2">
      <c r="A88" s="118" t="s">
        <v>141</v>
      </c>
      <c r="B88" s="118">
        <v>94</v>
      </c>
      <c r="C88" s="118">
        <v>23</v>
      </c>
      <c r="D88" s="118">
        <v>71</v>
      </c>
      <c r="E88" s="118">
        <v>13</v>
      </c>
      <c r="F88" s="118">
        <v>3</v>
      </c>
      <c r="G88" s="118">
        <v>10</v>
      </c>
      <c r="H88" s="118">
        <v>81</v>
      </c>
      <c r="I88" s="118">
        <v>20</v>
      </c>
      <c r="J88" s="250">
        <v>61</v>
      </c>
    </row>
    <row r="89" spans="1:10" x14ac:dyDescent="0.2">
      <c r="A89" s="118" t="s">
        <v>142</v>
      </c>
      <c r="B89" s="118">
        <v>575</v>
      </c>
      <c r="C89" s="118">
        <v>242</v>
      </c>
      <c r="D89" s="118">
        <v>333</v>
      </c>
      <c r="E89" s="118">
        <v>73</v>
      </c>
      <c r="F89" s="118">
        <v>34</v>
      </c>
      <c r="G89" s="118">
        <v>39</v>
      </c>
      <c r="H89" s="118">
        <v>502</v>
      </c>
      <c r="I89" s="118">
        <v>208</v>
      </c>
      <c r="J89" s="250">
        <v>294</v>
      </c>
    </row>
    <row r="90" spans="1:10" x14ac:dyDescent="0.2">
      <c r="A90" s="118" t="s">
        <v>143</v>
      </c>
      <c r="B90" s="118">
        <v>58</v>
      </c>
      <c r="C90" s="118">
        <v>38</v>
      </c>
      <c r="D90" s="118">
        <v>20</v>
      </c>
      <c r="E90" s="118">
        <v>2</v>
      </c>
      <c r="F90" s="118">
        <v>0</v>
      </c>
      <c r="G90" s="118">
        <v>2</v>
      </c>
      <c r="H90" s="118">
        <v>56</v>
      </c>
      <c r="I90" s="118">
        <v>38</v>
      </c>
      <c r="J90" s="250">
        <v>18</v>
      </c>
    </row>
    <row r="91" spans="1:10" x14ac:dyDescent="0.2">
      <c r="A91" s="118" t="s">
        <v>144</v>
      </c>
      <c r="B91" s="118">
        <v>0</v>
      </c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  <c r="I91" s="118">
        <v>0</v>
      </c>
      <c r="J91" s="250">
        <v>0</v>
      </c>
    </row>
    <row r="92" spans="1:10" x14ac:dyDescent="0.2">
      <c r="A92" s="64" t="s">
        <v>145</v>
      </c>
      <c r="B92" s="64">
        <v>1692</v>
      </c>
      <c r="C92" s="64">
        <v>899</v>
      </c>
      <c r="D92" s="64">
        <v>793</v>
      </c>
      <c r="E92" s="64">
        <v>670</v>
      </c>
      <c r="F92" s="64">
        <v>373</v>
      </c>
      <c r="G92" s="64">
        <v>297</v>
      </c>
      <c r="H92" s="64">
        <v>1022</v>
      </c>
      <c r="I92" s="64">
        <v>526</v>
      </c>
      <c r="J92" s="251">
        <v>496</v>
      </c>
    </row>
  </sheetData>
  <mergeCells count="3">
    <mergeCell ref="B4:D4"/>
    <mergeCell ref="E4:G4"/>
    <mergeCell ref="H4:J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I3" sqref="I3"/>
    </sheetView>
  </sheetViews>
  <sheetFormatPr baseColWidth="10" defaultRowHeight="14.25" x14ac:dyDescent="0.2"/>
  <cols>
    <col min="1" max="1" width="43" customWidth="1"/>
  </cols>
  <sheetData>
    <row r="1" spans="1:8" ht="15.75" x14ac:dyDescent="0.25">
      <c r="A1" s="15" t="s">
        <v>163</v>
      </c>
      <c r="B1" s="16"/>
      <c r="C1" s="16"/>
      <c r="D1" s="16"/>
      <c r="E1" s="16"/>
      <c r="F1" s="16"/>
      <c r="G1" s="16"/>
      <c r="H1" s="16"/>
    </row>
    <row r="2" spans="1:8" ht="15.75" x14ac:dyDescent="0.25">
      <c r="A2" s="15" t="s">
        <v>164</v>
      </c>
      <c r="B2" s="16"/>
      <c r="C2" s="16"/>
      <c r="D2" s="16"/>
      <c r="E2" s="16"/>
      <c r="F2" s="16"/>
      <c r="G2" s="16"/>
      <c r="H2" s="16"/>
    </row>
    <row r="3" spans="1:8" ht="15.75" x14ac:dyDescent="0.25">
      <c r="A3" s="15" t="s">
        <v>482</v>
      </c>
      <c r="B3" s="16"/>
      <c r="C3" s="16"/>
      <c r="D3" s="16"/>
      <c r="E3" s="16"/>
      <c r="F3" s="16"/>
      <c r="G3" s="16"/>
      <c r="H3" s="16"/>
    </row>
    <row r="4" spans="1:8" x14ac:dyDescent="0.2">
      <c r="A4" s="17"/>
      <c r="B4" s="17"/>
      <c r="C4" s="17"/>
      <c r="D4" s="17"/>
      <c r="E4" s="17"/>
      <c r="F4" s="17"/>
      <c r="G4" s="17"/>
      <c r="H4" s="17"/>
    </row>
    <row r="5" spans="1:8" x14ac:dyDescent="0.2">
      <c r="A5" s="273" t="s">
        <v>165</v>
      </c>
      <c r="B5" s="262" t="s">
        <v>73</v>
      </c>
      <c r="C5" s="259"/>
      <c r="D5" s="259"/>
      <c r="E5" s="259"/>
      <c r="F5" s="260"/>
      <c r="G5" s="261"/>
      <c r="H5" s="265"/>
    </row>
    <row r="6" spans="1:8" x14ac:dyDescent="0.2">
      <c r="A6" s="274"/>
      <c r="B6" s="263"/>
      <c r="C6" s="266" t="s">
        <v>481</v>
      </c>
      <c r="D6" s="259"/>
      <c r="E6" s="261"/>
      <c r="F6" s="261"/>
      <c r="G6" s="261"/>
      <c r="H6" s="265"/>
    </row>
    <row r="7" spans="1:8" x14ac:dyDescent="0.2">
      <c r="A7" s="275"/>
      <c r="B7" s="264"/>
      <c r="C7" s="277"/>
      <c r="D7" s="280" t="s">
        <v>166</v>
      </c>
      <c r="E7" s="280" t="s">
        <v>167</v>
      </c>
      <c r="F7" s="280" t="s">
        <v>168</v>
      </c>
      <c r="G7" s="280" t="s">
        <v>169</v>
      </c>
      <c r="H7" s="280" t="s">
        <v>170</v>
      </c>
    </row>
    <row r="8" spans="1:8" x14ac:dyDescent="0.2">
      <c r="A8" s="273"/>
      <c r="B8" s="269"/>
      <c r="C8" s="278"/>
      <c r="D8" s="281"/>
      <c r="E8" s="281"/>
      <c r="F8" s="281"/>
      <c r="G8" s="281"/>
      <c r="H8" s="281"/>
    </row>
    <row r="9" spans="1:8" x14ac:dyDescent="0.2">
      <c r="A9" s="270" t="s">
        <v>171</v>
      </c>
      <c r="B9" s="270">
        <v>77753</v>
      </c>
      <c r="C9" s="267">
        <v>70660</v>
      </c>
      <c r="D9" s="270">
        <v>18865</v>
      </c>
      <c r="E9" s="270">
        <v>11302</v>
      </c>
      <c r="F9" s="270">
        <v>7895</v>
      </c>
      <c r="G9" s="270">
        <v>10776</v>
      </c>
      <c r="H9" s="270">
        <v>21822</v>
      </c>
    </row>
    <row r="10" spans="1:8" x14ac:dyDescent="0.2">
      <c r="A10" s="272" t="s">
        <v>172</v>
      </c>
      <c r="B10" s="271">
        <v>4827</v>
      </c>
      <c r="C10" s="268">
        <v>4743</v>
      </c>
      <c r="D10" s="271">
        <v>496</v>
      </c>
      <c r="E10" s="271">
        <v>2031</v>
      </c>
      <c r="F10" s="271">
        <v>61</v>
      </c>
      <c r="G10" s="271">
        <v>802</v>
      </c>
      <c r="H10" s="271">
        <v>1353</v>
      </c>
    </row>
    <row r="11" spans="1:8" x14ac:dyDescent="0.2">
      <c r="A11" s="270" t="s">
        <v>173</v>
      </c>
      <c r="B11" s="270">
        <v>3639</v>
      </c>
      <c r="C11" s="267">
        <v>3558</v>
      </c>
      <c r="D11" s="270">
        <v>1014</v>
      </c>
      <c r="E11" s="270">
        <v>612</v>
      </c>
      <c r="F11" s="270">
        <v>81</v>
      </c>
      <c r="G11" s="270">
        <v>833</v>
      </c>
      <c r="H11" s="270">
        <v>1018</v>
      </c>
    </row>
    <row r="12" spans="1:8" x14ac:dyDescent="0.2">
      <c r="A12" s="271" t="s">
        <v>174</v>
      </c>
      <c r="B12" s="271">
        <v>2539</v>
      </c>
      <c r="C12" s="268">
        <v>2195</v>
      </c>
      <c r="D12" s="271">
        <v>720</v>
      </c>
      <c r="E12" s="271">
        <v>113</v>
      </c>
      <c r="F12" s="271">
        <v>338</v>
      </c>
      <c r="G12" s="271">
        <v>310</v>
      </c>
      <c r="H12" s="271">
        <v>714</v>
      </c>
    </row>
    <row r="13" spans="1:8" x14ac:dyDescent="0.2">
      <c r="A13" s="270" t="s">
        <v>175</v>
      </c>
      <c r="B13" s="270">
        <v>2122</v>
      </c>
      <c r="C13" s="267">
        <v>1983</v>
      </c>
      <c r="D13" s="270">
        <v>685</v>
      </c>
      <c r="E13" s="270">
        <v>139</v>
      </c>
      <c r="F13" s="270">
        <v>348</v>
      </c>
      <c r="G13" s="270">
        <v>392</v>
      </c>
      <c r="H13" s="270">
        <v>419</v>
      </c>
    </row>
    <row r="14" spans="1:8" x14ac:dyDescent="0.2">
      <c r="A14" s="271" t="s">
        <v>176</v>
      </c>
      <c r="B14" s="271">
        <v>7304</v>
      </c>
      <c r="C14" s="268">
        <v>5636</v>
      </c>
      <c r="D14" s="271">
        <v>1758</v>
      </c>
      <c r="E14" s="271">
        <v>100</v>
      </c>
      <c r="F14" s="271">
        <v>982</v>
      </c>
      <c r="G14" s="271">
        <v>786</v>
      </c>
      <c r="H14" s="271">
        <v>2010</v>
      </c>
    </row>
    <row r="15" spans="1:8" x14ac:dyDescent="0.2">
      <c r="A15" s="270" t="s">
        <v>177</v>
      </c>
      <c r="B15" s="270">
        <v>7639</v>
      </c>
      <c r="C15" s="267">
        <v>7357</v>
      </c>
      <c r="D15" s="270">
        <v>789</v>
      </c>
      <c r="E15" s="270">
        <v>1480</v>
      </c>
      <c r="F15" s="270">
        <v>1973</v>
      </c>
      <c r="G15" s="270">
        <v>1115</v>
      </c>
      <c r="H15" s="270">
        <v>2000</v>
      </c>
    </row>
    <row r="16" spans="1:8" x14ac:dyDescent="0.2">
      <c r="A16" s="271" t="s">
        <v>178</v>
      </c>
      <c r="B16" s="271">
        <v>2894</v>
      </c>
      <c r="C16" s="268">
        <v>2355</v>
      </c>
      <c r="D16" s="271">
        <v>843</v>
      </c>
      <c r="E16" s="271">
        <v>217</v>
      </c>
      <c r="F16" s="271">
        <v>236</v>
      </c>
      <c r="G16" s="271">
        <v>281</v>
      </c>
      <c r="H16" s="271">
        <v>778</v>
      </c>
    </row>
    <row r="17" spans="1:8" x14ac:dyDescent="0.2">
      <c r="A17" s="270" t="s">
        <v>179</v>
      </c>
      <c r="B17" s="270">
        <v>7732</v>
      </c>
      <c r="C17" s="267">
        <v>7161</v>
      </c>
      <c r="D17" s="270">
        <v>1559</v>
      </c>
      <c r="E17" s="270">
        <v>1513</v>
      </c>
      <c r="F17" s="270">
        <v>692</v>
      </c>
      <c r="G17" s="270">
        <v>1785</v>
      </c>
      <c r="H17" s="270">
        <v>1612</v>
      </c>
    </row>
    <row r="18" spans="1:8" x14ac:dyDescent="0.2">
      <c r="A18" s="271" t="s">
        <v>180</v>
      </c>
      <c r="B18" s="271">
        <v>2028</v>
      </c>
      <c r="C18" s="268">
        <v>1759</v>
      </c>
      <c r="D18" s="271">
        <v>92</v>
      </c>
      <c r="E18" s="271">
        <v>827</v>
      </c>
      <c r="F18" s="271">
        <v>32</v>
      </c>
      <c r="G18" s="271">
        <v>244</v>
      </c>
      <c r="H18" s="271">
        <v>564</v>
      </c>
    </row>
    <row r="19" spans="1:8" x14ac:dyDescent="0.2">
      <c r="A19" s="270" t="s">
        <v>181</v>
      </c>
      <c r="B19" s="270">
        <v>1830</v>
      </c>
      <c r="C19" s="267">
        <v>1753</v>
      </c>
      <c r="D19" s="270">
        <v>966</v>
      </c>
      <c r="E19" s="270">
        <v>35</v>
      </c>
      <c r="F19" s="270">
        <v>142</v>
      </c>
      <c r="G19" s="270">
        <v>162</v>
      </c>
      <c r="H19" s="270">
        <v>448</v>
      </c>
    </row>
    <row r="20" spans="1:8" x14ac:dyDescent="0.2">
      <c r="A20" s="271" t="s">
        <v>182</v>
      </c>
      <c r="B20" s="271">
        <v>1874</v>
      </c>
      <c r="C20" s="268">
        <v>1766</v>
      </c>
      <c r="D20" s="271">
        <v>899</v>
      </c>
      <c r="E20" s="271">
        <v>173</v>
      </c>
      <c r="F20" s="271">
        <v>256</v>
      </c>
      <c r="G20" s="271">
        <v>104</v>
      </c>
      <c r="H20" s="271">
        <v>334</v>
      </c>
    </row>
    <row r="21" spans="1:8" x14ac:dyDescent="0.2">
      <c r="A21" s="270" t="s">
        <v>183</v>
      </c>
      <c r="B21" s="270">
        <v>1805</v>
      </c>
      <c r="C21" s="267">
        <v>1163</v>
      </c>
      <c r="D21" s="270">
        <v>409</v>
      </c>
      <c r="E21" s="270">
        <v>18</v>
      </c>
      <c r="F21" s="270">
        <v>134</v>
      </c>
      <c r="G21" s="270">
        <v>193</v>
      </c>
      <c r="H21" s="270">
        <v>409</v>
      </c>
    </row>
    <row r="22" spans="1:8" x14ac:dyDescent="0.2">
      <c r="A22" s="276" t="s">
        <v>170</v>
      </c>
      <c r="B22" s="276">
        <v>31520</v>
      </c>
      <c r="C22" s="279">
        <v>29231</v>
      </c>
      <c r="D22" s="276">
        <v>8635</v>
      </c>
      <c r="E22" s="276">
        <v>4044</v>
      </c>
      <c r="F22" s="276">
        <v>2620</v>
      </c>
      <c r="G22" s="276">
        <v>3769</v>
      </c>
      <c r="H22" s="276">
        <v>10163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workbookViewId="0">
      <selection activeCell="H1" sqref="H1"/>
    </sheetView>
  </sheetViews>
  <sheetFormatPr baseColWidth="10" defaultRowHeight="14.25" x14ac:dyDescent="0.2"/>
  <sheetData>
    <row r="1" spans="1:23" ht="15" x14ac:dyDescent="0.25">
      <c r="A1" s="18" t="s">
        <v>184</v>
      </c>
      <c r="B1" s="19"/>
      <c r="C1" s="19"/>
      <c r="D1" s="19"/>
      <c r="E1" s="19"/>
      <c r="F1" s="19"/>
      <c r="G1" s="19"/>
      <c r="H1" s="5"/>
      <c r="I1" s="5"/>
      <c r="J1" s="5"/>
    </row>
    <row r="2" spans="1:23" ht="15" x14ac:dyDescent="0.25">
      <c r="A2" s="20" t="s">
        <v>185</v>
      </c>
      <c r="B2" s="19"/>
      <c r="C2" s="19"/>
      <c r="D2" s="19"/>
      <c r="E2" s="19"/>
      <c r="F2" s="19"/>
      <c r="G2" s="19"/>
      <c r="H2" s="5"/>
      <c r="I2" s="5"/>
      <c r="J2" s="5"/>
    </row>
    <row r="3" spans="1:23" ht="15" x14ac:dyDescent="0.25">
      <c r="A3" s="21" t="s">
        <v>171</v>
      </c>
      <c r="B3" s="19"/>
      <c r="C3" s="19"/>
      <c r="D3" s="19"/>
      <c r="E3" s="19"/>
      <c r="F3" s="19"/>
      <c r="G3" s="19"/>
      <c r="H3" s="5"/>
      <c r="I3" s="5"/>
      <c r="J3" s="5"/>
    </row>
    <row r="5" spans="1:23" x14ac:dyDescent="0.2">
      <c r="A5" s="22" t="s">
        <v>186</v>
      </c>
      <c r="B5" s="23" t="s">
        <v>70</v>
      </c>
      <c r="C5" s="23"/>
      <c r="D5" s="24"/>
      <c r="E5" s="25" t="s">
        <v>187</v>
      </c>
      <c r="F5" s="26"/>
      <c r="G5" s="26"/>
      <c r="H5" s="23"/>
      <c r="I5" s="23"/>
      <c r="J5" s="23"/>
      <c r="K5" s="23"/>
      <c r="L5" s="23"/>
      <c r="M5" s="23"/>
      <c r="N5" s="23"/>
      <c r="O5" s="23"/>
      <c r="P5" s="23"/>
      <c r="Q5" s="25" t="s">
        <v>188</v>
      </c>
      <c r="R5" s="23"/>
      <c r="S5" s="24"/>
      <c r="T5" s="25" t="s">
        <v>189</v>
      </c>
      <c r="U5" s="23"/>
      <c r="V5" s="24"/>
      <c r="W5" s="27" t="s">
        <v>190</v>
      </c>
    </row>
    <row r="6" spans="1:23" x14ac:dyDescent="0.2">
      <c r="A6" s="28"/>
      <c r="B6" s="29"/>
      <c r="C6" s="30"/>
      <c r="D6" s="31"/>
      <c r="E6" s="32"/>
      <c r="F6" s="33"/>
      <c r="G6" s="33"/>
      <c r="H6" s="30"/>
      <c r="I6" s="30"/>
      <c r="J6" s="30"/>
      <c r="K6" s="34"/>
      <c r="L6" s="30"/>
      <c r="M6" s="30"/>
      <c r="N6" s="30"/>
      <c r="O6" s="30"/>
      <c r="P6" s="30"/>
      <c r="Q6" s="32" t="s">
        <v>191</v>
      </c>
      <c r="R6" s="30"/>
      <c r="S6" s="31"/>
      <c r="T6" s="32" t="s">
        <v>192</v>
      </c>
      <c r="U6" s="33"/>
      <c r="V6" s="31"/>
      <c r="W6" s="35" t="s">
        <v>193</v>
      </c>
    </row>
    <row r="7" spans="1:23" x14ac:dyDescent="0.2">
      <c r="A7" s="28"/>
      <c r="B7" s="30"/>
      <c r="C7" s="30"/>
      <c r="D7" s="31"/>
      <c r="E7" s="32"/>
      <c r="F7" s="33"/>
      <c r="G7" s="33"/>
      <c r="H7" s="30"/>
      <c r="I7" s="30"/>
      <c r="J7" s="30"/>
      <c r="K7" s="30"/>
      <c r="L7" s="30"/>
      <c r="M7" s="30"/>
      <c r="N7" s="30"/>
      <c r="O7" s="30"/>
      <c r="P7" s="30"/>
      <c r="Q7" s="32"/>
      <c r="R7" s="30"/>
      <c r="S7" s="31"/>
      <c r="T7" s="32"/>
      <c r="U7" s="30"/>
      <c r="V7" s="31"/>
      <c r="W7" s="35"/>
    </row>
    <row r="8" spans="1:23" ht="15" x14ac:dyDescent="0.25">
      <c r="A8" s="28"/>
      <c r="B8" s="30"/>
      <c r="C8" s="30"/>
      <c r="D8" s="31"/>
      <c r="E8" s="25" t="s">
        <v>73</v>
      </c>
      <c r="F8" s="26"/>
      <c r="G8" s="36"/>
      <c r="H8" s="25" t="s">
        <v>194</v>
      </c>
      <c r="I8" s="37"/>
      <c r="J8" s="24"/>
      <c r="K8" s="25" t="s">
        <v>195</v>
      </c>
      <c r="L8" s="23"/>
      <c r="M8" s="24"/>
      <c r="N8" s="38" t="s">
        <v>196</v>
      </c>
      <c r="O8" s="23"/>
      <c r="P8" s="23"/>
      <c r="Q8" s="39"/>
      <c r="R8" s="30"/>
      <c r="S8" s="31"/>
      <c r="T8" s="39"/>
      <c r="U8" s="30"/>
      <c r="V8" s="31"/>
      <c r="W8" s="40"/>
    </row>
    <row r="9" spans="1:23" x14ac:dyDescent="0.2">
      <c r="A9" s="28"/>
      <c r="B9" s="30"/>
      <c r="C9" s="30"/>
      <c r="D9" s="31"/>
      <c r="E9" s="41"/>
      <c r="F9" s="42"/>
      <c r="G9" s="43"/>
      <c r="H9" s="44"/>
      <c r="I9" s="45"/>
      <c r="J9" s="46"/>
      <c r="K9" s="44"/>
      <c r="L9" s="45"/>
      <c r="M9" s="46"/>
      <c r="N9" s="44"/>
      <c r="O9" s="47"/>
      <c r="P9" s="47"/>
      <c r="Q9" s="44"/>
      <c r="R9" s="47"/>
      <c r="S9" s="46"/>
      <c r="T9" s="44"/>
      <c r="U9" s="47"/>
      <c r="V9" s="46"/>
      <c r="W9" s="48"/>
    </row>
    <row r="10" spans="1:23" x14ac:dyDescent="0.2">
      <c r="A10" s="171"/>
      <c r="B10" s="27" t="s">
        <v>73</v>
      </c>
      <c r="C10" s="27" t="s">
        <v>74</v>
      </c>
      <c r="D10" s="27" t="s">
        <v>75</v>
      </c>
      <c r="E10" s="27" t="s">
        <v>73</v>
      </c>
      <c r="F10" s="24" t="s">
        <v>74</v>
      </c>
      <c r="G10" s="27" t="s">
        <v>75</v>
      </c>
      <c r="H10" s="27" t="s">
        <v>197</v>
      </c>
      <c r="I10" s="27" t="s">
        <v>74</v>
      </c>
      <c r="J10" s="27" t="s">
        <v>75</v>
      </c>
      <c r="K10" s="27" t="s">
        <v>73</v>
      </c>
      <c r="L10" s="27" t="s">
        <v>74</v>
      </c>
      <c r="M10" s="27" t="s">
        <v>75</v>
      </c>
      <c r="N10" s="27" t="s">
        <v>73</v>
      </c>
      <c r="O10" s="27" t="s">
        <v>74</v>
      </c>
      <c r="P10" s="27" t="s">
        <v>75</v>
      </c>
      <c r="Q10" s="35" t="s">
        <v>73</v>
      </c>
      <c r="R10" s="35" t="s">
        <v>74</v>
      </c>
      <c r="S10" s="35" t="s">
        <v>75</v>
      </c>
      <c r="T10" s="35" t="s">
        <v>73</v>
      </c>
      <c r="U10" s="35" t="s">
        <v>74</v>
      </c>
      <c r="V10" s="35" t="s">
        <v>75</v>
      </c>
      <c r="W10" s="27"/>
    </row>
    <row r="11" spans="1:23" x14ac:dyDescent="0.2">
      <c r="A11" s="282">
        <v>1974</v>
      </c>
      <c r="B11" s="66">
        <v>11452</v>
      </c>
      <c r="C11" s="66">
        <v>5259</v>
      </c>
      <c r="D11" s="66">
        <v>6193</v>
      </c>
      <c r="E11" s="66">
        <v>8739</v>
      </c>
      <c r="F11" s="72">
        <v>4922</v>
      </c>
      <c r="G11" s="72">
        <v>3817</v>
      </c>
      <c r="H11" s="66">
        <v>6680</v>
      </c>
      <c r="I11" s="72">
        <v>3899</v>
      </c>
      <c r="J11" s="66">
        <v>2781</v>
      </c>
      <c r="K11" s="286">
        <v>1989</v>
      </c>
      <c r="L11" s="72">
        <v>1022</v>
      </c>
      <c r="M11" s="66">
        <v>967</v>
      </c>
      <c r="N11" s="66">
        <v>70</v>
      </c>
      <c r="O11" s="72">
        <v>1</v>
      </c>
      <c r="P11" s="66">
        <v>69</v>
      </c>
      <c r="Q11" s="72" t="s">
        <v>198</v>
      </c>
      <c r="R11" s="72" t="s">
        <v>198</v>
      </c>
      <c r="S11" s="72" t="s">
        <v>198</v>
      </c>
      <c r="T11" s="66">
        <v>711</v>
      </c>
      <c r="U11" s="72">
        <v>337</v>
      </c>
      <c r="V11" s="66">
        <v>374</v>
      </c>
      <c r="W11" s="66">
        <v>2002</v>
      </c>
    </row>
    <row r="12" spans="1:23" x14ac:dyDescent="0.2">
      <c r="A12" s="283">
        <v>1975</v>
      </c>
      <c r="B12" s="68">
        <v>12651</v>
      </c>
      <c r="C12" s="68">
        <v>5887</v>
      </c>
      <c r="D12" s="68">
        <v>6764</v>
      </c>
      <c r="E12" s="68">
        <v>9891</v>
      </c>
      <c r="F12" s="181">
        <v>5600</v>
      </c>
      <c r="G12" s="181">
        <v>4291</v>
      </c>
      <c r="H12" s="68">
        <v>7414</v>
      </c>
      <c r="I12" s="181">
        <v>4364</v>
      </c>
      <c r="J12" s="68">
        <v>3050</v>
      </c>
      <c r="K12" s="287">
        <v>2416</v>
      </c>
      <c r="L12" s="181">
        <v>1236</v>
      </c>
      <c r="M12" s="68">
        <v>1180</v>
      </c>
      <c r="N12" s="68">
        <v>61</v>
      </c>
      <c r="O12" s="181">
        <v>0</v>
      </c>
      <c r="P12" s="68">
        <v>61</v>
      </c>
      <c r="Q12" s="289" t="s">
        <v>198</v>
      </c>
      <c r="R12" s="289" t="s">
        <v>198</v>
      </c>
      <c r="S12" s="289" t="s">
        <v>198</v>
      </c>
      <c r="T12" s="68">
        <v>597</v>
      </c>
      <c r="U12" s="181">
        <v>287</v>
      </c>
      <c r="V12" s="68">
        <v>310</v>
      </c>
      <c r="W12" s="68">
        <v>2163</v>
      </c>
    </row>
    <row r="13" spans="1:23" x14ac:dyDescent="0.2">
      <c r="A13" s="283">
        <v>1976</v>
      </c>
      <c r="B13" s="68">
        <v>15261</v>
      </c>
      <c r="C13" s="68">
        <v>7522</v>
      </c>
      <c r="D13" s="68">
        <v>7739</v>
      </c>
      <c r="E13" s="68">
        <v>12609</v>
      </c>
      <c r="F13" s="181">
        <v>7148</v>
      </c>
      <c r="G13" s="181">
        <v>5461</v>
      </c>
      <c r="H13" s="68">
        <v>9909</v>
      </c>
      <c r="I13" s="181">
        <v>5761</v>
      </c>
      <c r="J13" s="68">
        <v>4148</v>
      </c>
      <c r="K13" s="287">
        <v>2638</v>
      </c>
      <c r="L13" s="181">
        <v>1381</v>
      </c>
      <c r="M13" s="68">
        <v>1257</v>
      </c>
      <c r="N13" s="68">
        <v>62</v>
      </c>
      <c r="O13" s="181">
        <v>6</v>
      </c>
      <c r="P13" s="68">
        <v>56</v>
      </c>
      <c r="Q13" s="289" t="s">
        <v>198</v>
      </c>
      <c r="R13" s="289" t="s">
        <v>198</v>
      </c>
      <c r="S13" s="289" t="s">
        <v>198</v>
      </c>
      <c r="T13" s="68">
        <v>727</v>
      </c>
      <c r="U13" s="181">
        <v>374</v>
      </c>
      <c r="V13" s="68">
        <v>353</v>
      </c>
      <c r="W13" s="68">
        <v>1925</v>
      </c>
    </row>
    <row r="14" spans="1:23" x14ac:dyDescent="0.2">
      <c r="A14" s="283">
        <v>1977</v>
      </c>
      <c r="B14" s="68">
        <v>16803</v>
      </c>
      <c r="C14" s="68">
        <v>8377</v>
      </c>
      <c r="D14" s="68">
        <v>8426</v>
      </c>
      <c r="E14" s="68">
        <v>14354</v>
      </c>
      <c r="F14" s="181">
        <v>8068</v>
      </c>
      <c r="G14" s="181">
        <v>6286</v>
      </c>
      <c r="H14" s="68">
        <v>10776</v>
      </c>
      <c r="I14" s="181">
        <v>6215</v>
      </c>
      <c r="J14" s="68">
        <v>4561</v>
      </c>
      <c r="K14" s="287">
        <v>3537</v>
      </c>
      <c r="L14" s="181">
        <v>1849</v>
      </c>
      <c r="M14" s="68">
        <v>1688</v>
      </c>
      <c r="N14" s="68">
        <v>41</v>
      </c>
      <c r="O14" s="181">
        <v>4</v>
      </c>
      <c r="P14" s="68">
        <v>37</v>
      </c>
      <c r="Q14" s="289" t="s">
        <v>198</v>
      </c>
      <c r="R14" s="289" t="s">
        <v>198</v>
      </c>
      <c r="S14" s="289" t="s">
        <v>198</v>
      </c>
      <c r="T14" s="68">
        <v>620</v>
      </c>
      <c r="U14" s="181">
        <v>309</v>
      </c>
      <c r="V14" s="68">
        <v>311</v>
      </c>
      <c r="W14" s="68">
        <v>1829</v>
      </c>
    </row>
    <row r="15" spans="1:23" x14ac:dyDescent="0.2">
      <c r="A15" s="283">
        <v>1978</v>
      </c>
      <c r="B15" s="68">
        <v>37157</v>
      </c>
      <c r="C15" s="68">
        <v>18637</v>
      </c>
      <c r="D15" s="68">
        <v>18520</v>
      </c>
      <c r="E15" s="68">
        <v>9437</v>
      </c>
      <c r="F15" s="181">
        <v>5412</v>
      </c>
      <c r="G15" s="181">
        <v>4025</v>
      </c>
      <c r="H15" s="68">
        <v>8586</v>
      </c>
      <c r="I15" s="181">
        <v>4969</v>
      </c>
      <c r="J15" s="68">
        <v>3617</v>
      </c>
      <c r="K15" s="287">
        <v>810</v>
      </c>
      <c r="L15" s="181">
        <v>439</v>
      </c>
      <c r="M15" s="68">
        <v>371</v>
      </c>
      <c r="N15" s="68">
        <v>41</v>
      </c>
      <c r="O15" s="181">
        <v>4</v>
      </c>
      <c r="P15" s="68">
        <v>37</v>
      </c>
      <c r="Q15" s="68">
        <v>25183</v>
      </c>
      <c r="R15" s="181">
        <v>12896</v>
      </c>
      <c r="S15" s="68">
        <v>12287</v>
      </c>
      <c r="T15" s="68">
        <v>686</v>
      </c>
      <c r="U15" s="181">
        <v>329</v>
      </c>
      <c r="V15" s="68">
        <v>357</v>
      </c>
      <c r="W15" s="68">
        <v>1851</v>
      </c>
    </row>
    <row r="16" spans="1:23" x14ac:dyDescent="0.2">
      <c r="A16" s="283">
        <v>1979</v>
      </c>
      <c r="B16" s="68">
        <v>25696</v>
      </c>
      <c r="C16" s="68">
        <v>12749</v>
      </c>
      <c r="D16" s="68">
        <v>12947</v>
      </c>
      <c r="E16" s="68">
        <v>9372</v>
      </c>
      <c r="F16" s="181">
        <v>5368</v>
      </c>
      <c r="G16" s="181">
        <v>4004</v>
      </c>
      <c r="H16" s="68">
        <v>8475</v>
      </c>
      <c r="I16" s="181">
        <v>4941</v>
      </c>
      <c r="J16" s="68">
        <v>3534</v>
      </c>
      <c r="K16" s="287">
        <v>839</v>
      </c>
      <c r="L16" s="181">
        <v>415</v>
      </c>
      <c r="M16" s="68">
        <v>424</v>
      </c>
      <c r="N16" s="68">
        <v>58</v>
      </c>
      <c r="O16" s="181">
        <v>12</v>
      </c>
      <c r="P16" s="68">
        <v>46</v>
      </c>
      <c r="Q16" s="68">
        <v>13623</v>
      </c>
      <c r="R16" s="181">
        <v>6884</v>
      </c>
      <c r="S16" s="68">
        <v>6739</v>
      </c>
      <c r="T16" s="68">
        <v>830</v>
      </c>
      <c r="U16" s="181">
        <v>497</v>
      </c>
      <c r="V16" s="68">
        <v>333</v>
      </c>
      <c r="W16" s="68">
        <v>1871</v>
      </c>
    </row>
    <row r="17" spans="1:23" x14ac:dyDescent="0.2">
      <c r="A17" s="282">
        <v>1980</v>
      </c>
      <c r="B17" s="66">
        <v>16060</v>
      </c>
      <c r="C17" s="66">
        <v>7797</v>
      </c>
      <c r="D17" s="66">
        <v>8263</v>
      </c>
      <c r="E17" s="66">
        <v>9735</v>
      </c>
      <c r="F17" s="72">
        <v>5678</v>
      </c>
      <c r="G17" s="72">
        <v>4057</v>
      </c>
      <c r="H17" s="66">
        <v>8780</v>
      </c>
      <c r="I17" s="72">
        <v>5195</v>
      </c>
      <c r="J17" s="66">
        <v>3585</v>
      </c>
      <c r="K17" s="286">
        <v>915</v>
      </c>
      <c r="L17" s="72">
        <v>476</v>
      </c>
      <c r="M17" s="66">
        <v>439</v>
      </c>
      <c r="N17" s="66">
        <v>40</v>
      </c>
      <c r="O17" s="72">
        <v>7</v>
      </c>
      <c r="P17" s="66">
        <v>33</v>
      </c>
      <c r="Q17" s="66">
        <v>3867</v>
      </c>
      <c r="R17" s="72">
        <v>1905</v>
      </c>
      <c r="S17" s="66">
        <v>1962</v>
      </c>
      <c r="T17" s="66">
        <v>465</v>
      </c>
      <c r="U17" s="72">
        <v>214</v>
      </c>
      <c r="V17" s="66">
        <v>251</v>
      </c>
      <c r="W17" s="66">
        <v>1993</v>
      </c>
    </row>
    <row r="18" spans="1:23" x14ac:dyDescent="0.2">
      <c r="A18" s="282">
        <v>1981</v>
      </c>
      <c r="B18" s="66">
        <v>14299</v>
      </c>
      <c r="C18" s="66">
        <v>6696</v>
      </c>
      <c r="D18" s="66">
        <v>7603</v>
      </c>
      <c r="E18" s="66">
        <v>8574</v>
      </c>
      <c r="F18" s="72">
        <v>4973</v>
      </c>
      <c r="G18" s="72">
        <v>3601</v>
      </c>
      <c r="H18" s="66">
        <v>7848</v>
      </c>
      <c r="I18" s="72">
        <v>4621</v>
      </c>
      <c r="J18" s="66">
        <v>3227</v>
      </c>
      <c r="K18" s="286">
        <v>597</v>
      </c>
      <c r="L18" s="72">
        <v>308</v>
      </c>
      <c r="M18" s="66">
        <v>289</v>
      </c>
      <c r="N18" s="66">
        <v>129</v>
      </c>
      <c r="O18" s="72">
        <v>44</v>
      </c>
      <c r="P18" s="66">
        <v>85</v>
      </c>
      <c r="Q18" s="66">
        <v>3172</v>
      </c>
      <c r="R18" s="72">
        <v>1524</v>
      </c>
      <c r="S18" s="66">
        <v>1648</v>
      </c>
      <c r="T18" s="66">
        <v>437</v>
      </c>
      <c r="U18" s="72">
        <v>199</v>
      </c>
      <c r="V18" s="66">
        <v>238</v>
      </c>
      <c r="W18" s="66">
        <v>2116</v>
      </c>
    </row>
    <row r="19" spans="1:23" x14ac:dyDescent="0.2">
      <c r="A19" s="282">
        <v>1982</v>
      </c>
      <c r="B19" s="66">
        <v>12723</v>
      </c>
      <c r="C19" s="66">
        <v>5719</v>
      </c>
      <c r="D19" s="66">
        <v>7004</v>
      </c>
      <c r="E19" s="66">
        <v>9352</v>
      </c>
      <c r="F19" s="72">
        <v>5208</v>
      </c>
      <c r="G19" s="72">
        <v>4144</v>
      </c>
      <c r="H19" s="66">
        <v>8689</v>
      </c>
      <c r="I19" s="72">
        <v>4909</v>
      </c>
      <c r="J19" s="66">
        <v>3780</v>
      </c>
      <c r="K19" s="286">
        <v>636</v>
      </c>
      <c r="L19" s="72">
        <v>293</v>
      </c>
      <c r="M19" s="66">
        <v>343</v>
      </c>
      <c r="N19" s="66">
        <v>27</v>
      </c>
      <c r="O19" s="72">
        <v>6</v>
      </c>
      <c r="P19" s="66">
        <v>21</v>
      </c>
      <c r="Q19" s="66">
        <v>576</v>
      </c>
      <c r="R19" s="72">
        <v>264</v>
      </c>
      <c r="S19" s="66">
        <v>312</v>
      </c>
      <c r="T19" s="66">
        <v>532</v>
      </c>
      <c r="U19" s="72">
        <v>247</v>
      </c>
      <c r="V19" s="66">
        <v>285</v>
      </c>
      <c r="W19" s="66">
        <v>2263</v>
      </c>
    </row>
    <row r="20" spans="1:23" x14ac:dyDescent="0.2">
      <c r="A20" s="282">
        <v>1983</v>
      </c>
      <c r="B20" s="66">
        <v>11831</v>
      </c>
      <c r="C20" s="66">
        <v>5310</v>
      </c>
      <c r="D20" s="66">
        <v>6521</v>
      </c>
      <c r="E20" s="66">
        <v>8722</v>
      </c>
      <c r="F20" s="72">
        <v>4894</v>
      </c>
      <c r="G20" s="72">
        <v>3828</v>
      </c>
      <c r="H20" s="66">
        <v>8034</v>
      </c>
      <c r="I20" s="72">
        <v>4548</v>
      </c>
      <c r="J20" s="66">
        <v>3486</v>
      </c>
      <c r="K20" s="286">
        <v>636</v>
      </c>
      <c r="L20" s="72">
        <v>336</v>
      </c>
      <c r="M20" s="66">
        <v>300</v>
      </c>
      <c r="N20" s="66">
        <v>52</v>
      </c>
      <c r="O20" s="72">
        <v>10</v>
      </c>
      <c r="P20" s="66">
        <v>42</v>
      </c>
      <c r="Q20" s="66">
        <v>274</v>
      </c>
      <c r="R20" s="72">
        <v>138</v>
      </c>
      <c r="S20" s="66">
        <v>136</v>
      </c>
      <c r="T20" s="66">
        <v>658</v>
      </c>
      <c r="U20" s="72">
        <v>278</v>
      </c>
      <c r="V20" s="66">
        <v>380</v>
      </c>
      <c r="W20" s="66">
        <v>2177</v>
      </c>
    </row>
    <row r="21" spans="1:23" x14ac:dyDescent="0.2">
      <c r="A21" s="282">
        <v>1984</v>
      </c>
      <c r="B21" s="66">
        <v>11850</v>
      </c>
      <c r="C21" s="66">
        <v>5193</v>
      </c>
      <c r="D21" s="66">
        <v>6657</v>
      </c>
      <c r="E21" s="66">
        <v>8593</v>
      </c>
      <c r="F21" s="72">
        <v>4807</v>
      </c>
      <c r="G21" s="72">
        <v>3786</v>
      </c>
      <c r="H21" s="66">
        <v>7821</v>
      </c>
      <c r="I21" s="72">
        <v>4437</v>
      </c>
      <c r="J21" s="66">
        <v>3384</v>
      </c>
      <c r="K21" s="286">
        <v>734</v>
      </c>
      <c r="L21" s="72">
        <v>365</v>
      </c>
      <c r="M21" s="66">
        <v>369</v>
      </c>
      <c r="N21" s="66">
        <v>38</v>
      </c>
      <c r="O21" s="72">
        <v>5</v>
      </c>
      <c r="P21" s="66">
        <v>33</v>
      </c>
      <c r="Q21" s="66">
        <v>212</v>
      </c>
      <c r="R21" s="72">
        <v>105</v>
      </c>
      <c r="S21" s="66">
        <v>107</v>
      </c>
      <c r="T21" s="66">
        <v>695</v>
      </c>
      <c r="U21" s="72">
        <v>281</v>
      </c>
      <c r="V21" s="66">
        <v>414</v>
      </c>
      <c r="W21" s="66">
        <v>2350</v>
      </c>
    </row>
    <row r="22" spans="1:23" x14ac:dyDescent="0.2">
      <c r="A22" s="283">
        <v>1985</v>
      </c>
      <c r="B22" s="68">
        <v>14393</v>
      </c>
      <c r="C22" s="68">
        <v>6470</v>
      </c>
      <c r="D22" s="68">
        <v>7923</v>
      </c>
      <c r="E22" s="68">
        <v>8803</v>
      </c>
      <c r="F22" s="181">
        <v>4844</v>
      </c>
      <c r="G22" s="181">
        <v>3959</v>
      </c>
      <c r="H22" s="68">
        <v>8331</v>
      </c>
      <c r="I22" s="181">
        <v>4627</v>
      </c>
      <c r="J22" s="68">
        <v>3704</v>
      </c>
      <c r="K22" s="287">
        <v>435</v>
      </c>
      <c r="L22" s="181">
        <v>212</v>
      </c>
      <c r="M22" s="68">
        <v>223</v>
      </c>
      <c r="N22" s="68">
        <v>37</v>
      </c>
      <c r="O22" s="181">
        <v>5</v>
      </c>
      <c r="P22" s="68">
        <v>32</v>
      </c>
      <c r="Q22" s="68">
        <v>2869</v>
      </c>
      <c r="R22" s="181">
        <v>1408</v>
      </c>
      <c r="S22" s="68">
        <v>1461</v>
      </c>
      <c r="T22" s="68">
        <v>523</v>
      </c>
      <c r="U22" s="181">
        <v>218</v>
      </c>
      <c r="V22" s="68">
        <v>305</v>
      </c>
      <c r="W22" s="68">
        <v>2198</v>
      </c>
    </row>
    <row r="23" spans="1:23" x14ac:dyDescent="0.2">
      <c r="A23" s="283">
        <v>1986</v>
      </c>
      <c r="B23" s="68">
        <v>14416</v>
      </c>
      <c r="C23" s="68">
        <v>6447</v>
      </c>
      <c r="D23" s="68">
        <v>7969</v>
      </c>
      <c r="E23" s="68">
        <v>7531</v>
      </c>
      <c r="F23" s="181">
        <v>4167</v>
      </c>
      <c r="G23" s="181">
        <v>3364</v>
      </c>
      <c r="H23" s="68">
        <v>7423</v>
      </c>
      <c r="I23" s="181">
        <v>4132</v>
      </c>
      <c r="J23" s="68">
        <v>3291</v>
      </c>
      <c r="K23" s="287">
        <v>52</v>
      </c>
      <c r="L23" s="181">
        <v>27</v>
      </c>
      <c r="M23" s="68">
        <v>25</v>
      </c>
      <c r="N23" s="68">
        <v>56</v>
      </c>
      <c r="O23" s="181">
        <v>8</v>
      </c>
      <c r="P23" s="68">
        <v>48</v>
      </c>
      <c r="Q23" s="68">
        <v>4084</v>
      </c>
      <c r="R23" s="181">
        <v>1994</v>
      </c>
      <c r="S23" s="68">
        <v>2090</v>
      </c>
      <c r="T23" s="68">
        <v>665</v>
      </c>
      <c r="U23" s="181">
        <v>286</v>
      </c>
      <c r="V23" s="68">
        <v>379</v>
      </c>
      <c r="W23" s="68">
        <v>2136</v>
      </c>
    </row>
    <row r="24" spans="1:23" x14ac:dyDescent="0.2">
      <c r="A24" s="283">
        <v>1987</v>
      </c>
      <c r="B24" s="68">
        <v>12370</v>
      </c>
      <c r="C24" s="68">
        <v>5073</v>
      </c>
      <c r="D24" s="68">
        <v>7297</v>
      </c>
      <c r="E24" s="68">
        <v>6909</v>
      </c>
      <c r="F24" s="181">
        <v>3793</v>
      </c>
      <c r="G24" s="181">
        <v>3116</v>
      </c>
      <c r="H24" s="68">
        <v>6781</v>
      </c>
      <c r="I24" s="181">
        <v>3740</v>
      </c>
      <c r="J24" s="68">
        <v>3041</v>
      </c>
      <c r="K24" s="287">
        <v>90</v>
      </c>
      <c r="L24" s="181">
        <v>47</v>
      </c>
      <c r="M24" s="68">
        <v>43</v>
      </c>
      <c r="N24" s="68">
        <v>38</v>
      </c>
      <c r="O24" s="181">
        <v>6</v>
      </c>
      <c r="P24" s="68">
        <v>32</v>
      </c>
      <c r="Q24" s="68">
        <v>2046</v>
      </c>
      <c r="R24" s="181">
        <v>1024</v>
      </c>
      <c r="S24" s="68">
        <v>1022</v>
      </c>
      <c r="T24" s="68">
        <v>623</v>
      </c>
      <c r="U24" s="181">
        <v>256</v>
      </c>
      <c r="V24" s="68">
        <v>367</v>
      </c>
      <c r="W24" s="68">
        <v>2792</v>
      </c>
    </row>
    <row r="25" spans="1:23" x14ac:dyDescent="0.2">
      <c r="A25" s="283">
        <v>1988</v>
      </c>
      <c r="B25" s="68">
        <v>11356</v>
      </c>
      <c r="C25" s="68">
        <v>4731</v>
      </c>
      <c r="D25" s="68">
        <v>6625</v>
      </c>
      <c r="E25" s="68">
        <v>6689</v>
      </c>
      <c r="F25" s="181">
        <v>3646</v>
      </c>
      <c r="G25" s="181">
        <v>3043</v>
      </c>
      <c r="H25" s="68">
        <v>6558</v>
      </c>
      <c r="I25" s="181">
        <v>3592</v>
      </c>
      <c r="J25" s="68">
        <v>2966</v>
      </c>
      <c r="K25" s="287">
        <v>80</v>
      </c>
      <c r="L25" s="181">
        <v>44</v>
      </c>
      <c r="M25" s="68">
        <v>36</v>
      </c>
      <c r="N25" s="68">
        <v>51</v>
      </c>
      <c r="O25" s="181">
        <v>10</v>
      </c>
      <c r="P25" s="68">
        <v>41</v>
      </c>
      <c r="Q25" s="68">
        <v>1655</v>
      </c>
      <c r="R25" s="181">
        <v>852</v>
      </c>
      <c r="S25" s="68">
        <v>803</v>
      </c>
      <c r="T25" s="68">
        <v>603</v>
      </c>
      <c r="U25" s="181">
        <v>233</v>
      </c>
      <c r="V25" s="68">
        <v>370</v>
      </c>
      <c r="W25" s="68">
        <v>2409</v>
      </c>
    </row>
    <row r="26" spans="1:23" x14ac:dyDescent="0.2">
      <c r="A26" s="283">
        <v>1989</v>
      </c>
      <c r="B26" s="68">
        <v>10342</v>
      </c>
      <c r="C26" s="68">
        <v>4161</v>
      </c>
      <c r="D26" s="68">
        <v>6181</v>
      </c>
      <c r="E26" s="68">
        <v>6863</v>
      </c>
      <c r="F26" s="181">
        <v>3697</v>
      </c>
      <c r="G26" s="181">
        <v>3166</v>
      </c>
      <c r="H26" s="68">
        <v>6445</v>
      </c>
      <c r="I26" s="181">
        <v>3498</v>
      </c>
      <c r="J26" s="68">
        <v>2947</v>
      </c>
      <c r="K26" s="287">
        <v>377</v>
      </c>
      <c r="L26" s="181">
        <v>189</v>
      </c>
      <c r="M26" s="68">
        <v>188</v>
      </c>
      <c r="N26" s="68">
        <v>41</v>
      </c>
      <c r="O26" s="181">
        <v>10</v>
      </c>
      <c r="P26" s="68">
        <v>31</v>
      </c>
      <c r="Q26" s="68">
        <v>388</v>
      </c>
      <c r="R26" s="181">
        <v>195</v>
      </c>
      <c r="S26" s="68">
        <v>193</v>
      </c>
      <c r="T26" s="68">
        <v>603</v>
      </c>
      <c r="U26" s="181">
        <v>269</v>
      </c>
      <c r="V26" s="68">
        <v>334</v>
      </c>
      <c r="W26" s="68">
        <v>2488</v>
      </c>
    </row>
    <row r="27" spans="1:23" x14ac:dyDescent="0.2">
      <c r="A27" s="282">
        <v>1990</v>
      </c>
      <c r="B27" s="66">
        <v>8658</v>
      </c>
      <c r="C27" s="66">
        <v>3228</v>
      </c>
      <c r="D27" s="66">
        <v>5430</v>
      </c>
      <c r="E27" s="66">
        <v>5497</v>
      </c>
      <c r="F27" s="72">
        <v>2883</v>
      </c>
      <c r="G27" s="72">
        <v>2614</v>
      </c>
      <c r="H27" s="66">
        <v>5127</v>
      </c>
      <c r="I27" s="72">
        <v>2705</v>
      </c>
      <c r="J27" s="66">
        <v>2422</v>
      </c>
      <c r="K27" s="286">
        <v>328</v>
      </c>
      <c r="L27" s="72">
        <v>166</v>
      </c>
      <c r="M27" s="66">
        <v>162</v>
      </c>
      <c r="N27" s="66">
        <v>42</v>
      </c>
      <c r="O27" s="72">
        <v>12</v>
      </c>
      <c r="P27" s="66">
        <v>30</v>
      </c>
      <c r="Q27" s="66">
        <v>226</v>
      </c>
      <c r="R27" s="72">
        <v>120</v>
      </c>
      <c r="S27" s="66">
        <v>106</v>
      </c>
      <c r="T27" s="66">
        <v>534</v>
      </c>
      <c r="U27" s="72">
        <v>225</v>
      </c>
      <c r="V27" s="66">
        <v>309</v>
      </c>
      <c r="W27" s="66">
        <v>2401</v>
      </c>
    </row>
    <row r="28" spans="1:23" x14ac:dyDescent="0.2">
      <c r="A28" s="282">
        <v>1991</v>
      </c>
      <c r="B28" s="66">
        <v>8757</v>
      </c>
      <c r="C28" s="66">
        <v>3143</v>
      </c>
      <c r="D28" s="66">
        <v>5614</v>
      </c>
      <c r="E28" s="66">
        <v>5346</v>
      </c>
      <c r="F28" s="72">
        <v>2765</v>
      </c>
      <c r="G28" s="72">
        <v>2581</v>
      </c>
      <c r="H28" s="66">
        <v>4994</v>
      </c>
      <c r="I28" s="72">
        <v>2612</v>
      </c>
      <c r="J28" s="66">
        <v>2382</v>
      </c>
      <c r="K28" s="286">
        <v>285</v>
      </c>
      <c r="L28" s="72">
        <v>133</v>
      </c>
      <c r="M28" s="66">
        <v>152</v>
      </c>
      <c r="N28" s="66">
        <v>67</v>
      </c>
      <c r="O28" s="72">
        <v>20</v>
      </c>
      <c r="P28" s="66">
        <v>47</v>
      </c>
      <c r="Q28" s="66">
        <v>225</v>
      </c>
      <c r="R28" s="72">
        <v>103</v>
      </c>
      <c r="S28" s="66">
        <v>122</v>
      </c>
      <c r="T28" s="66">
        <v>539</v>
      </c>
      <c r="U28" s="72">
        <v>275</v>
      </c>
      <c r="V28" s="66">
        <v>264</v>
      </c>
      <c r="W28" s="66">
        <v>2647</v>
      </c>
    </row>
    <row r="29" spans="1:23" x14ac:dyDescent="0.2">
      <c r="A29" s="282">
        <v>1992</v>
      </c>
      <c r="B29" s="66">
        <v>11208</v>
      </c>
      <c r="C29" s="66">
        <v>7298</v>
      </c>
      <c r="D29" s="66">
        <v>3910</v>
      </c>
      <c r="E29" s="66">
        <v>9830</v>
      </c>
      <c r="F29" s="72">
        <v>6942</v>
      </c>
      <c r="G29" s="72">
        <v>2888</v>
      </c>
      <c r="H29" s="66">
        <v>5380</v>
      </c>
      <c r="I29" s="72">
        <v>2694</v>
      </c>
      <c r="J29" s="66">
        <v>2686</v>
      </c>
      <c r="K29" s="286">
        <v>4418</v>
      </c>
      <c r="L29" s="72">
        <v>4237</v>
      </c>
      <c r="M29" s="66">
        <v>181</v>
      </c>
      <c r="N29" s="66">
        <v>32</v>
      </c>
      <c r="O29" s="72">
        <v>11</v>
      </c>
      <c r="P29" s="66">
        <v>21</v>
      </c>
      <c r="Q29" s="66">
        <v>131</v>
      </c>
      <c r="R29" s="72">
        <v>69</v>
      </c>
      <c r="S29" s="66">
        <v>62</v>
      </c>
      <c r="T29" s="66">
        <v>655</v>
      </c>
      <c r="U29" s="72">
        <v>287</v>
      </c>
      <c r="V29" s="66">
        <v>368</v>
      </c>
      <c r="W29" s="66">
        <v>592</v>
      </c>
    </row>
    <row r="30" spans="1:23" x14ac:dyDescent="0.2">
      <c r="A30" s="282">
        <v>1993</v>
      </c>
      <c r="B30" s="66">
        <v>12928</v>
      </c>
      <c r="C30" s="66">
        <v>8782</v>
      </c>
      <c r="D30" s="66">
        <v>4146</v>
      </c>
      <c r="E30" s="66">
        <v>11920</v>
      </c>
      <c r="F30" s="72">
        <v>8371</v>
      </c>
      <c r="G30" s="72">
        <v>3549</v>
      </c>
      <c r="H30" s="66">
        <v>6216</v>
      </c>
      <c r="I30" s="72">
        <v>2962</v>
      </c>
      <c r="J30" s="66">
        <v>3254</v>
      </c>
      <c r="K30" s="286">
        <v>5677</v>
      </c>
      <c r="L30" s="72">
        <v>5401</v>
      </c>
      <c r="M30" s="66">
        <v>276</v>
      </c>
      <c r="N30" s="66">
        <v>27</v>
      </c>
      <c r="O30" s="72">
        <v>8</v>
      </c>
      <c r="P30" s="66">
        <v>19</v>
      </c>
      <c r="Q30" s="66">
        <v>130</v>
      </c>
      <c r="R30" s="72">
        <v>55</v>
      </c>
      <c r="S30" s="66">
        <v>75</v>
      </c>
      <c r="T30" s="66">
        <v>778</v>
      </c>
      <c r="U30" s="72">
        <v>356</v>
      </c>
      <c r="V30" s="66">
        <v>422</v>
      </c>
      <c r="W30" s="66">
        <v>100</v>
      </c>
    </row>
    <row r="31" spans="1:23" x14ac:dyDescent="0.2">
      <c r="A31" s="282">
        <v>1994</v>
      </c>
      <c r="B31" s="66">
        <v>13757</v>
      </c>
      <c r="C31" s="66">
        <v>8405</v>
      </c>
      <c r="D31" s="66">
        <v>5352</v>
      </c>
      <c r="E31" s="66">
        <v>12959</v>
      </c>
      <c r="F31" s="72">
        <v>8052</v>
      </c>
      <c r="G31" s="72">
        <v>4907</v>
      </c>
      <c r="H31" s="66">
        <v>8340</v>
      </c>
      <c r="I31" s="72">
        <v>3831</v>
      </c>
      <c r="J31" s="66">
        <v>4509</v>
      </c>
      <c r="K31" s="286">
        <v>4592</v>
      </c>
      <c r="L31" s="72">
        <v>4211</v>
      </c>
      <c r="M31" s="66">
        <v>381</v>
      </c>
      <c r="N31" s="66">
        <v>27</v>
      </c>
      <c r="O31" s="72">
        <v>10</v>
      </c>
      <c r="P31" s="66">
        <v>17</v>
      </c>
      <c r="Q31" s="66">
        <v>116</v>
      </c>
      <c r="R31" s="72">
        <v>65</v>
      </c>
      <c r="S31" s="66">
        <v>51</v>
      </c>
      <c r="T31" s="66">
        <v>613</v>
      </c>
      <c r="U31" s="72">
        <v>288</v>
      </c>
      <c r="V31" s="66">
        <v>325</v>
      </c>
      <c r="W31" s="66">
        <v>69</v>
      </c>
    </row>
    <row r="32" spans="1:23" x14ac:dyDescent="0.2">
      <c r="A32" s="283">
        <v>1995</v>
      </c>
      <c r="B32" s="68">
        <v>16795</v>
      </c>
      <c r="C32" s="68">
        <v>9692</v>
      </c>
      <c r="D32" s="68">
        <v>7103</v>
      </c>
      <c r="E32" s="68">
        <v>15865</v>
      </c>
      <c r="F32" s="181">
        <v>9257</v>
      </c>
      <c r="G32" s="181">
        <v>6608</v>
      </c>
      <c r="H32" s="68">
        <v>11257</v>
      </c>
      <c r="I32" s="181">
        <v>5006</v>
      </c>
      <c r="J32" s="68">
        <v>6251</v>
      </c>
      <c r="K32" s="287">
        <v>4574</v>
      </c>
      <c r="L32" s="181">
        <v>4236</v>
      </c>
      <c r="M32" s="68">
        <v>338</v>
      </c>
      <c r="N32" s="68">
        <v>34</v>
      </c>
      <c r="O32" s="181">
        <v>15</v>
      </c>
      <c r="P32" s="68">
        <v>19</v>
      </c>
      <c r="Q32" s="68">
        <v>196</v>
      </c>
      <c r="R32" s="181">
        <v>108</v>
      </c>
      <c r="S32" s="68">
        <v>88</v>
      </c>
      <c r="T32" s="68">
        <v>691</v>
      </c>
      <c r="U32" s="181">
        <v>327</v>
      </c>
      <c r="V32" s="68">
        <v>364</v>
      </c>
      <c r="W32" s="68">
        <v>43</v>
      </c>
    </row>
    <row r="33" spans="1:23" x14ac:dyDescent="0.2">
      <c r="A33" s="283">
        <v>1996</v>
      </c>
      <c r="B33" s="68">
        <v>19375</v>
      </c>
      <c r="C33" s="68">
        <v>11096</v>
      </c>
      <c r="D33" s="68">
        <v>8279</v>
      </c>
      <c r="E33" s="68">
        <v>18426</v>
      </c>
      <c r="F33" s="181">
        <v>10645</v>
      </c>
      <c r="G33" s="181">
        <v>7781</v>
      </c>
      <c r="H33" s="68">
        <v>12548</v>
      </c>
      <c r="I33" s="181">
        <v>5682</v>
      </c>
      <c r="J33" s="68">
        <v>6866</v>
      </c>
      <c r="K33" s="287">
        <v>5847</v>
      </c>
      <c r="L33" s="181">
        <v>4952</v>
      </c>
      <c r="M33" s="68">
        <v>895</v>
      </c>
      <c r="N33" s="68">
        <v>31</v>
      </c>
      <c r="O33" s="181">
        <v>11</v>
      </c>
      <c r="P33" s="68">
        <v>20</v>
      </c>
      <c r="Q33" s="68">
        <v>230</v>
      </c>
      <c r="R33" s="181">
        <v>124</v>
      </c>
      <c r="S33" s="68">
        <v>106</v>
      </c>
      <c r="T33" s="68">
        <v>719</v>
      </c>
      <c r="U33" s="181">
        <v>327</v>
      </c>
      <c r="V33" s="68">
        <v>392</v>
      </c>
      <c r="W33" s="68">
        <v>0</v>
      </c>
    </row>
    <row r="34" spans="1:23" x14ac:dyDescent="0.2">
      <c r="A34" s="283">
        <v>1997</v>
      </c>
      <c r="B34" s="68">
        <v>19169</v>
      </c>
      <c r="C34" s="68">
        <v>10294</v>
      </c>
      <c r="D34" s="68">
        <v>8875</v>
      </c>
      <c r="E34" s="68">
        <v>18325</v>
      </c>
      <c r="F34" s="181">
        <v>9890</v>
      </c>
      <c r="G34" s="181">
        <v>8435</v>
      </c>
      <c r="H34" s="68">
        <v>12912</v>
      </c>
      <c r="I34" s="181">
        <v>5807</v>
      </c>
      <c r="J34" s="68">
        <v>7105</v>
      </c>
      <c r="K34" s="287">
        <v>5393</v>
      </c>
      <c r="L34" s="181">
        <v>4073</v>
      </c>
      <c r="M34" s="68">
        <v>1320</v>
      </c>
      <c r="N34" s="68">
        <v>20</v>
      </c>
      <c r="O34" s="181">
        <v>10</v>
      </c>
      <c r="P34" s="68">
        <v>10</v>
      </c>
      <c r="Q34" s="68">
        <v>184</v>
      </c>
      <c r="R34" s="181">
        <v>96</v>
      </c>
      <c r="S34" s="68">
        <v>88</v>
      </c>
      <c r="T34" s="68">
        <v>660</v>
      </c>
      <c r="U34" s="181">
        <v>308</v>
      </c>
      <c r="V34" s="68">
        <v>352</v>
      </c>
      <c r="W34" s="68">
        <v>0</v>
      </c>
    </row>
    <row r="35" spans="1:23" x14ac:dyDescent="0.2">
      <c r="A35" s="283">
        <v>1998</v>
      </c>
      <c r="B35" s="68">
        <v>21279</v>
      </c>
      <c r="C35" s="68">
        <v>10348</v>
      </c>
      <c r="D35" s="68">
        <v>10931</v>
      </c>
      <c r="E35" s="68">
        <v>20500</v>
      </c>
      <c r="F35" s="181">
        <v>9971</v>
      </c>
      <c r="G35" s="181">
        <v>10529</v>
      </c>
      <c r="H35" s="68">
        <v>14278</v>
      </c>
      <c r="I35" s="181">
        <v>6457</v>
      </c>
      <c r="J35" s="68">
        <v>7821</v>
      </c>
      <c r="K35" s="287">
        <v>6200</v>
      </c>
      <c r="L35" s="181">
        <v>3510</v>
      </c>
      <c r="M35" s="68">
        <v>2690</v>
      </c>
      <c r="N35" s="68">
        <v>22</v>
      </c>
      <c r="O35" s="181">
        <v>4</v>
      </c>
      <c r="P35" s="68">
        <v>18</v>
      </c>
      <c r="Q35" s="68">
        <v>201</v>
      </c>
      <c r="R35" s="181">
        <v>98</v>
      </c>
      <c r="S35" s="68">
        <v>103</v>
      </c>
      <c r="T35" s="68">
        <v>578</v>
      </c>
      <c r="U35" s="181">
        <v>279</v>
      </c>
      <c r="V35" s="68">
        <v>299</v>
      </c>
      <c r="W35" s="68">
        <v>0</v>
      </c>
    </row>
    <row r="36" spans="1:23" x14ac:dyDescent="0.2">
      <c r="A36" s="283">
        <v>1999</v>
      </c>
      <c r="B36" s="68">
        <v>20363</v>
      </c>
      <c r="C36" s="68">
        <v>9581</v>
      </c>
      <c r="D36" s="68">
        <v>10782</v>
      </c>
      <c r="E36" s="68">
        <v>19539</v>
      </c>
      <c r="F36" s="181">
        <v>9194</v>
      </c>
      <c r="G36" s="181">
        <v>10345</v>
      </c>
      <c r="H36" s="68">
        <v>14634</v>
      </c>
      <c r="I36" s="181">
        <v>6687</v>
      </c>
      <c r="J36" s="68">
        <v>7947</v>
      </c>
      <c r="K36" s="287">
        <v>4890</v>
      </c>
      <c r="L36" s="181">
        <v>2504</v>
      </c>
      <c r="M36" s="68">
        <v>2386</v>
      </c>
      <c r="N36" s="68">
        <v>15</v>
      </c>
      <c r="O36" s="181">
        <v>3</v>
      </c>
      <c r="P36" s="68">
        <v>12</v>
      </c>
      <c r="Q36" s="68">
        <v>242</v>
      </c>
      <c r="R36" s="181">
        <v>118</v>
      </c>
      <c r="S36" s="68">
        <v>124</v>
      </c>
      <c r="T36" s="68">
        <v>582</v>
      </c>
      <c r="U36" s="181">
        <v>269</v>
      </c>
      <c r="V36" s="68">
        <v>313</v>
      </c>
      <c r="W36" s="68">
        <v>0</v>
      </c>
    </row>
    <row r="37" spans="1:23" x14ac:dyDescent="0.2">
      <c r="A37" s="282">
        <v>2000</v>
      </c>
      <c r="B37" s="66">
        <v>28700</v>
      </c>
      <c r="C37" s="66">
        <v>13314</v>
      </c>
      <c r="D37" s="66">
        <v>15386</v>
      </c>
      <c r="E37" s="66">
        <v>27893</v>
      </c>
      <c r="F37" s="72">
        <v>12929</v>
      </c>
      <c r="G37" s="72">
        <v>14964</v>
      </c>
      <c r="H37" s="66">
        <v>20418</v>
      </c>
      <c r="I37" s="72">
        <v>9428</v>
      </c>
      <c r="J37" s="66">
        <v>10990</v>
      </c>
      <c r="K37" s="286">
        <v>7456</v>
      </c>
      <c r="L37" s="72">
        <v>3494</v>
      </c>
      <c r="M37" s="66">
        <v>3962</v>
      </c>
      <c r="N37" s="66">
        <v>19</v>
      </c>
      <c r="O37" s="72">
        <v>7</v>
      </c>
      <c r="P37" s="66">
        <v>12</v>
      </c>
      <c r="Q37" s="66">
        <v>226</v>
      </c>
      <c r="R37" s="72">
        <v>109</v>
      </c>
      <c r="S37" s="66">
        <v>117</v>
      </c>
      <c r="T37" s="66">
        <v>581</v>
      </c>
      <c r="U37" s="72">
        <v>276</v>
      </c>
      <c r="V37" s="66">
        <v>305</v>
      </c>
      <c r="W37" s="66">
        <v>0</v>
      </c>
    </row>
    <row r="38" spans="1:23" x14ac:dyDescent="0.2">
      <c r="A38" s="282">
        <v>2001</v>
      </c>
      <c r="B38" s="66">
        <v>27586</v>
      </c>
      <c r="C38" s="66">
        <v>13117</v>
      </c>
      <c r="D38" s="66">
        <v>14469</v>
      </c>
      <c r="E38" s="66">
        <v>26860</v>
      </c>
      <c r="F38" s="72">
        <v>12749</v>
      </c>
      <c r="G38" s="72">
        <v>14111</v>
      </c>
      <c r="H38" s="66">
        <v>19239</v>
      </c>
      <c r="I38" s="72">
        <v>9238</v>
      </c>
      <c r="J38" s="66">
        <v>10001</v>
      </c>
      <c r="K38" s="66">
        <v>7612</v>
      </c>
      <c r="L38" s="72">
        <v>3508</v>
      </c>
      <c r="M38" s="66">
        <v>4104</v>
      </c>
      <c r="N38" s="66">
        <v>9</v>
      </c>
      <c r="O38" s="72">
        <v>3</v>
      </c>
      <c r="P38" s="66">
        <v>6</v>
      </c>
      <c r="Q38" s="66">
        <v>236</v>
      </c>
      <c r="R38" s="72">
        <v>121</v>
      </c>
      <c r="S38" s="66">
        <v>115</v>
      </c>
      <c r="T38" s="66">
        <v>490</v>
      </c>
      <c r="U38" s="72">
        <v>247</v>
      </c>
      <c r="V38" s="66">
        <v>243</v>
      </c>
      <c r="W38" s="66">
        <v>0</v>
      </c>
    </row>
    <row r="39" spans="1:23" x14ac:dyDescent="0.2">
      <c r="A39" s="282">
        <v>2002</v>
      </c>
      <c r="B39" s="66">
        <v>36515</v>
      </c>
      <c r="C39" s="66">
        <v>17486</v>
      </c>
      <c r="D39" s="66">
        <v>19029</v>
      </c>
      <c r="E39" s="66">
        <v>35754</v>
      </c>
      <c r="F39" s="72">
        <v>17097</v>
      </c>
      <c r="G39" s="66">
        <v>18657</v>
      </c>
      <c r="H39" s="66">
        <v>27216</v>
      </c>
      <c r="I39" s="72">
        <v>13324</v>
      </c>
      <c r="J39" s="66">
        <v>13892</v>
      </c>
      <c r="K39" s="186">
        <v>8522</v>
      </c>
      <c r="L39" s="72">
        <v>3766</v>
      </c>
      <c r="M39" s="66">
        <v>4756</v>
      </c>
      <c r="N39" s="66">
        <v>16</v>
      </c>
      <c r="O39" s="72">
        <v>7</v>
      </c>
      <c r="P39" s="66">
        <v>9</v>
      </c>
      <c r="Q39" s="66">
        <v>264</v>
      </c>
      <c r="R39" s="72">
        <v>145</v>
      </c>
      <c r="S39" s="66">
        <v>119</v>
      </c>
      <c r="T39" s="66">
        <v>497</v>
      </c>
      <c r="U39" s="72">
        <v>244</v>
      </c>
      <c r="V39" s="66">
        <v>253</v>
      </c>
      <c r="W39" s="66">
        <v>0</v>
      </c>
    </row>
    <row r="40" spans="1:23" x14ac:dyDescent="0.2">
      <c r="A40" s="282">
        <v>2003</v>
      </c>
      <c r="B40" s="66">
        <v>35424</v>
      </c>
      <c r="C40" s="66">
        <v>16829</v>
      </c>
      <c r="D40" s="66">
        <v>18595</v>
      </c>
      <c r="E40" s="66">
        <v>34602</v>
      </c>
      <c r="F40" s="72">
        <v>16433</v>
      </c>
      <c r="G40" s="66">
        <v>18169</v>
      </c>
      <c r="H40" s="66">
        <v>27015</v>
      </c>
      <c r="I40" s="72">
        <v>13085</v>
      </c>
      <c r="J40" s="66">
        <v>13930</v>
      </c>
      <c r="K40" s="186">
        <v>7570</v>
      </c>
      <c r="L40" s="72">
        <v>3345</v>
      </c>
      <c r="M40" s="66">
        <v>4225</v>
      </c>
      <c r="N40" s="66">
        <v>17</v>
      </c>
      <c r="O40" s="72">
        <v>3</v>
      </c>
      <c r="P40" s="66">
        <v>14</v>
      </c>
      <c r="Q40" s="66">
        <v>198</v>
      </c>
      <c r="R40" s="72">
        <v>93</v>
      </c>
      <c r="S40" s="66">
        <v>105</v>
      </c>
      <c r="T40" s="66">
        <v>624</v>
      </c>
      <c r="U40" s="72">
        <v>303</v>
      </c>
      <c r="V40" s="66">
        <v>321</v>
      </c>
      <c r="W40" s="66">
        <v>0</v>
      </c>
    </row>
    <row r="41" spans="1:23" x14ac:dyDescent="0.2">
      <c r="A41" s="282">
        <v>2004</v>
      </c>
      <c r="B41" s="66">
        <v>35685</v>
      </c>
      <c r="C41" s="66">
        <v>16972</v>
      </c>
      <c r="D41" s="66">
        <v>18713</v>
      </c>
      <c r="E41" s="66">
        <v>34877</v>
      </c>
      <c r="F41" s="72">
        <v>16578</v>
      </c>
      <c r="G41" s="66">
        <v>18299</v>
      </c>
      <c r="H41" s="66">
        <v>27342</v>
      </c>
      <c r="I41" s="72">
        <v>13266</v>
      </c>
      <c r="J41" s="66">
        <v>14076</v>
      </c>
      <c r="K41" s="186">
        <v>7517</v>
      </c>
      <c r="L41" s="72">
        <v>3301</v>
      </c>
      <c r="M41" s="66">
        <v>4216</v>
      </c>
      <c r="N41" s="66">
        <v>18</v>
      </c>
      <c r="O41" s="72">
        <v>11</v>
      </c>
      <c r="P41" s="66">
        <v>7</v>
      </c>
      <c r="Q41" s="66">
        <v>274</v>
      </c>
      <c r="R41" s="72">
        <v>140</v>
      </c>
      <c r="S41" s="66">
        <v>134</v>
      </c>
      <c r="T41" s="66">
        <v>534</v>
      </c>
      <c r="U41" s="72">
        <v>254</v>
      </c>
      <c r="V41" s="66">
        <v>280</v>
      </c>
      <c r="W41" s="66">
        <v>0</v>
      </c>
    </row>
    <row r="42" spans="1:23" x14ac:dyDescent="0.2">
      <c r="A42" s="283">
        <v>2005</v>
      </c>
      <c r="B42" s="68">
        <v>38437</v>
      </c>
      <c r="C42" s="68">
        <v>18685</v>
      </c>
      <c r="D42" s="68">
        <v>19752</v>
      </c>
      <c r="E42" s="68">
        <v>37704</v>
      </c>
      <c r="F42" s="181">
        <v>18299</v>
      </c>
      <c r="G42" s="181">
        <v>19405</v>
      </c>
      <c r="H42" s="68">
        <v>31737</v>
      </c>
      <c r="I42" s="181">
        <v>15705</v>
      </c>
      <c r="J42" s="68">
        <v>16032</v>
      </c>
      <c r="K42" s="287">
        <v>5951</v>
      </c>
      <c r="L42" s="181">
        <v>2585</v>
      </c>
      <c r="M42" s="68">
        <v>3366</v>
      </c>
      <c r="N42" s="68">
        <v>16</v>
      </c>
      <c r="O42" s="181">
        <v>9</v>
      </c>
      <c r="P42" s="68">
        <v>7</v>
      </c>
      <c r="Q42" s="68">
        <v>326</v>
      </c>
      <c r="R42" s="181">
        <v>181</v>
      </c>
      <c r="S42" s="68">
        <v>145</v>
      </c>
      <c r="T42" s="68">
        <v>407</v>
      </c>
      <c r="U42" s="181">
        <v>205</v>
      </c>
      <c r="V42" s="68">
        <v>202</v>
      </c>
      <c r="W42" s="68">
        <v>0</v>
      </c>
    </row>
    <row r="43" spans="1:23" x14ac:dyDescent="0.2">
      <c r="A43" s="283">
        <v>2006</v>
      </c>
      <c r="B43" s="68">
        <v>46711</v>
      </c>
      <c r="C43" s="68">
        <v>22359</v>
      </c>
      <c r="D43" s="68">
        <v>24352</v>
      </c>
      <c r="E43" s="68">
        <v>45987</v>
      </c>
      <c r="F43" s="181">
        <v>22008</v>
      </c>
      <c r="G43" s="181">
        <v>23979</v>
      </c>
      <c r="H43" s="68">
        <v>38031</v>
      </c>
      <c r="I43" s="181">
        <v>18804</v>
      </c>
      <c r="J43" s="68">
        <v>19227</v>
      </c>
      <c r="K43" s="287">
        <v>7946</v>
      </c>
      <c r="L43" s="181">
        <v>3200</v>
      </c>
      <c r="M43" s="68">
        <v>4746</v>
      </c>
      <c r="N43" s="68">
        <v>10</v>
      </c>
      <c r="O43" s="181">
        <v>4</v>
      </c>
      <c r="P43" s="68">
        <v>6</v>
      </c>
      <c r="Q43" s="68">
        <v>349</v>
      </c>
      <c r="R43" s="181">
        <v>183</v>
      </c>
      <c r="S43" s="68">
        <v>166</v>
      </c>
      <c r="T43" s="68">
        <v>375</v>
      </c>
      <c r="U43" s="181">
        <v>168</v>
      </c>
      <c r="V43" s="68">
        <v>207</v>
      </c>
      <c r="W43" s="68">
        <v>0</v>
      </c>
    </row>
    <row r="44" spans="1:23" x14ac:dyDescent="0.2">
      <c r="A44" s="283">
        <v>2007</v>
      </c>
      <c r="B44" s="68">
        <v>43889</v>
      </c>
      <c r="C44" s="68">
        <v>20893</v>
      </c>
      <c r="D44" s="68">
        <v>22996</v>
      </c>
      <c r="E44" s="68">
        <v>43269</v>
      </c>
      <c r="F44" s="181">
        <v>20619</v>
      </c>
      <c r="G44" s="181">
        <v>22650</v>
      </c>
      <c r="H44" s="68">
        <v>34879</v>
      </c>
      <c r="I44" s="181">
        <v>17191</v>
      </c>
      <c r="J44" s="68">
        <v>17688</v>
      </c>
      <c r="K44" s="287">
        <v>8377</v>
      </c>
      <c r="L44" s="181">
        <v>3421</v>
      </c>
      <c r="M44" s="68">
        <v>4956</v>
      </c>
      <c r="N44" s="68">
        <v>13</v>
      </c>
      <c r="O44" s="181">
        <v>7</v>
      </c>
      <c r="P44" s="68">
        <v>6</v>
      </c>
      <c r="Q44" s="68">
        <v>305</v>
      </c>
      <c r="R44" s="181">
        <v>148</v>
      </c>
      <c r="S44" s="68">
        <v>157</v>
      </c>
      <c r="T44" s="68">
        <v>315</v>
      </c>
      <c r="U44" s="181">
        <v>126</v>
      </c>
      <c r="V44" s="68">
        <v>189</v>
      </c>
      <c r="W44" s="68">
        <v>0</v>
      </c>
    </row>
    <row r="45" spans="1:23" x14ac:dyDescent="0.2">
      <c r="A45" s="283">
        <v>2008</v>
      </c>
      <c r="B45" s="68">
        <v>44365</v>
      </c>
      <c r="C45" s="68">
        <v>21027</v>
      </c>
      <c r="D45" s="68">
        <v>23338</v>
      </c>
      <c r="E45" s="68">
        <v>43583</v>
      </c>
      <c r="F45" s="181">
        <v>20649</v>
      </c>
      <c r="G45" s="181">
        <v>22934</v>
      </c>
      <c r="H45" s="68">
        <v>35683</v>
      </c>
      <c r="I45" s="181">
        <v>17329</v>
      </c>
      <c r="J45" s="68">
        <v>18354</v>
      </c>
      <c r="K45" s="287">
        <v>7880</v>
      </c>
      <c r="L45" s="181">
        <v>3311</v>
      </c>
      <c r="M45" s="68">
        <v>4569</v>
      </c>
      <c r="N45" s="68">
        <v>20</v>
      </c>
      <c r="O45" s="181">
        <v>9</v>
      </c>
      <c r="P45" s="68">
        <v>11</v>
      </c>
      <c r="Q45" s="68">
        <v>484</v>
      </c>
      <c r="R45" s="181">
        <v>243</v>
      </c>
      <c r="S45" s="68">
        <v>241</v>
      </c>
      <c r="T45" s="68">
        <v>298</v>
      </c>
      <c r="U45" s="181">
        <v>135</v>
      </c>
      <c r="V45" s="68">
        <v>163</v>
      </c>
      <c r="W45" s="68">
        <v>0</v>
      </c>
    </row>
    <row r="46" spans="1:23" x14ac:dyDescent="0.2">
      <c r="A46" s="283">
        <v>2009</v>
      </c>
      <c r="B46" s="68">
        <v>43440</v>
      </c>
      <c r="C46" s="68">
        <v>20478</v>
      </c>
      <c r="D46" s="68">
        <v>22962</v>
      </c>
      <c r="E46" s="68">
        <v>42918</v>
      </c>
      <c r="F46" s="181">
        <v>20226</v>
      </c>
      <c r="G46" s="181">
        <v>22692</v>
      </c>
      <c r="H46" s="68">
        <v>34136</v>
      </c>
      <c r="I46" s="181">
        <v>16415</v>
      </c>
      <c r="J46" s="68">
        <v>17721</v>
      </c>
      <c r="K46" s="287">
        <v>8766</v>
      </c>
      <c r="L46" s="181">
        <v>3804</v>
      </c>
      <c r="M46" s="68">
        <v>4962</v>
      </c>
      <c r="N46" s="68">
        <v>16</v>
      </c>
      <c r="O46" s="181">
        <v>7</v>
      </c>
      <c r="P46" s="68">
        <v>9</v>
      </c>
      <c r="Q46" s="68">
        <v>280</v>
      </c>
      <c r="R46" s="181">
        <v>147</v>
      </c>
      <c r="S46" s="68">
        <v>133</v>
      </c>
      <c r="T46" s="68">
        <v>242</v>
      </c>
      <c r="U46" s="181">
        <v>105</v>
      </c>
      <c r="V46" s="68">
        <v>137</v>
      </c>
      <c r="W46" s="68">
        <v>0</v>
      </c>
    </row>
    <row r="47" spans="1:23" x14ac:dyDescent="0.2">
      <c r="A47" s="282">
        <v>2010</v>
      </c>
      <c r="B47" s="66">
        <v>39314</v>
      </c>
      <c r="C47" s="66">
        <v>18553</v>
      </c>
      <c r="D47" s="66">
        <v>20761</v>
      </c>
      <c r="E47" s="66">
        <v>38725</v>
      </c>
      <c r="F47" s="72">
        <v>18280</v>
      </c>
      <c r="G47" s="72">
        <v>20445</v>
      </c>
      <c r="H47" s="66">
        <v>31186</v>
      </c>
      <c r="I47" s="72">
        <v>15147</v>
      </c>
      <c r="J47" s="66">
        <v>16039</v>
      </c>
      <c r="K47" s="286">
        <v>7533</v>
      </c>
      <c r="L47" s="72">
        <v>3129</v>
      </c>
      <c r="M47" s="66">
        <v>4404</v>
      </c>
      <c r="N47" s="66">
        <v>6</v>
      </c>
      <c r="O47" s="72">
        <v>4</v>
      </c>
      <c r="P47" s="66">
        <v>2</v>
      </c>
      <c r="Q47" s="66">
        <v>345</v>
      </c>
      <c r="R47" s="72">
        <v>159</v>
      </c>
      <c r="S47" s="66">
        <v>186</v>
      </c>
      <c r="T47" s="66">
        <v>244</v>
      </c>
      <c r="U47" s="72">
        <v>114</v>
      </c>
      <c r="V47" s="66">
        <v>130</v>
      </c>
      <c r="W47" s="66">
        <v>0</v>
      </c>
    </row>
    <row r="48" spans="1:23" x14ac:dyDescent="0.2">
      <c r="A48" s="282">
        <v>2011</v>
      </c>
      <c r="B48" s="66">
        <v>36757</v>
      </c>
      <c r="C48" s="66">
        <v>17161</v>
      </c>
      <c r="D48" s="66">
        <v>19596</v>
      </c>
      <c r="E48" s="66">
        <v>36266</v>
      </c>
      <c r="F48" s="72">
        <v>16936</v>
      </c>
      <c r="G48" s="72">
        <v>19330</v>
      </c>
      <c r="H48" s="66">
        <v>28003</v>
      </c>
      <c r="I48" s="72">
        <v>13470</v>
      </c>
      <c r="J48" s="66">
        <v>14533</v>
      </c>
      <c r="K48" s="286">
        <v>8259</v>
      </c>
      <c r="L48" s="72">
        <v>3464</v>
      </c>
      <c r="M48" s="66">
        <v>4795</v>
      </c>
      <c r="N48" s="66">
        <v>4</v>
      </c>
      <c r="O48" s="72">
        <v>2</v>
      </c>
      <c r="P48" s="66">
        <v>2</v>
      </c>
      <c r="Q48" s="66">
        <v>277</v>
      </c>
      <c r="R48" s="72">
        <v>127</v>
      </c>
      <c r="S48" s="66">
        <v>150</v>
      </c>
      <c r="T48" s="66">
        <v>214</v>
      </c>
      <c r="U48" s="72">
        <v>98</v>
      </c>
      <c r="V48" s="66">
        <v>116</v>
      </c>
      <c r="W48" s="66">
        <v>0</v>
      </c>
    </row>
    <row r="49" spans="1:23" x14ac:dyDescent="0.2">
      <c r="A49" s="282">
        <v>2012</v>
      </c>
      <c r="B49" s="66">
        <v>34121</v>
      </c>
      <c r="C49" s="66">
        <v>16202</v>
      </c>
      <c r="D49" s="66">
        <v>17919</v>
      </c>
      <c r="E49" s="66">
        <v>33525</v>
      </c>
      <c r="F49" s="72">
        <v>15924</v>
      </c>
      <c r="G49" s="72">
        <v>17601</v>
      </c>
      <c r="H49" s="66">
        <v>26221</v>
      </c>
      <c r="I49" s="72">
        <v>12842</v>
      </c>
      <c r="J49" s="66">
        <v>13379</v>
      </c>
      <c r="K49" s="286">
        <v>7301</v>
      </c>
      <c r="L49" s="72">
        <v>3080</v>
      </c>
      <c r="M49" s="66">
        <v>4221</v>
      </c>
      <c r="N49" s="66">
        <v>3</v>
      </c>
      <c r="O49" s="72">
        <v>2</v>
      </c>
      <c r="P49" s="66">
        <v>1</v>
      </c>
      <c r="Q49" s="66">
        <v>375</v>
      </c>
      <c r="R49" s="72">
        <v>178</v>
      </c>
      <c r="S49" s="66">
        <v>197</v>
      </c>
      <c r="T49" s="66">
        <v>221</v>
      </c>
      <c r="U49" s="72">
        <v>100</v>
      </c>
      <c r="V49" s="66">
        <v>121</v>
      </c>
      <c r="W49" s="66">
        <v>0</v>
      </c>
    </row>
    <row r="50" spans="1:23" s="29" customFormat="1" x14ac:dyDescent="0.2">
      <c r="A50" s="284">
        <v>2013</v>
      </c>
      <c r="B50" s="73">
        <v>34332</v>
      </c>
      <c r="C50" s="73">
        <v>16135</v>
      </c>
      <c r="D50" s="73">
        <v>18197</v>
      </c>
      <c r="E50" s="73">
        <v>33855</v>
      </c>
      <c r="F50" s="285">
        <f t="shared" ref="F50" si="0">+E50-G50</f>
        <v>15887</v>
      </c>
      <c r="G50" s="285">
        <v>17968</v>
      </c>
      <c r="H50" s="73">
        <v>25249</v>
      </c>
      <c r="I50" s="285">
        <f t="shared" ref="I50" si="1">+H50-J50</f>
        <v>12290</v>
      </c>
      <c r="J50" s="73">
        <v>12959</v>
      </c>
      <c r="K50" s="288">
        <v>8600</v>
      </c>
      <c r="L50" s="285">
        <f t="shared" ref="L50" si="2">+K50-M50</f>
        <v>3597</v>
      </c>
      <c r="M50" s="73">
        <v>5003</v>
      </c>
      <c r="N50" s="73">
        <v>6</v>
      </c>
      <c r="O50" s="285">
        <f>+N50-P50</f>
        <v>0</v>
      </c>
      <c r="P50" s="73">
        <v>6</v>
      </c>
      <c r="Q50" s="73">
        <v>266</v>
      </c>
      <c r="R50" s="285">
        <f>SUM(Q50,-S50)</f>
        <v>135</v>
      </c>
      <c r="S50" s="73">
        <v>131</v>
      </c>
      <c r="T50" s="73">
        <v>211</v>
      </c>
      <c r="U50" s="285">
        <v>113</v>
      </c>
      <c r="V50" s="73">
        <v>98</v>
      </c>
      <c r="W50" s="73">
        <v>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O2" sqref="O2"/>
    </sheetView>
  </sheetViews>
  <sheetFormatPr baseColWidth="10" defaultRowHeight="14.25" x14ac:dyDescent="0.2"/>
  <cols>
    <col min="1" max="1" width="19.125" customWidth="1"/>
    <col min="2" max="2" width="11.25" customWidth="1"/>
    <col min="3" max="4" width="10.5" customWidth="1"/>
    <col min="5" max="6" width="10.25" customWidth="1"/>
  </cols>
  <sheetData>
    <row r="1" spans="1:21" ht="15" x14ac:dyDescent="0.25">
      <c r="A1" s="18" t="s">
        <v>184</v>
      </c>
      <c r="B1" s="18"/>
      <c r="C1" s="18"/>
      <c r="D1" s="18"/>
      <c r="E1" s="18"/>
      <c r="F1" s="18"/>
      <c r="G1" s="19"/>
      <c r="H1" s="19"/>
      <c r="I1" s="19"/>
      <c r="J1" s="50"/>
      <c r="K1" s="51"/>
      <c r="L1" s="52"/>
    </row>
    <row r="2" spans="1:21" ht="15" x14ac:dyDescent="0.25">
      <c r="A2" s="20" t="s">
        <v>483</v>
      </c>
      <c r="B2" s="20"/>
      <c r="C2" s="20"/>
      <c r="D2" s="20"/>
      <c r="E2" s="20"/>
      <c r="F2" s="20"/>
      <c r="G2" s="19"/>
      <c r="H2" s="19"/>
      <c r="I2" s="19"/>
      <c r="J2" s="50"/>
      <c r="K2" s="51"/>
      <c r="L2" s="52"/>
    </row>
    <row r="4" spans="1:21" x14ac:dyDescent="0.2">
      <c r="A4" s="54"/>
      <c r="B4" s="54"/>
      <c r="C4" s="54"/>
      <c r="D4" s="54"/>
      <c r="E4" s="54"/>
      <c r="F4" s="54"/>
      <c r="G4" s="55"/>
      <c r="H4" s="55"/>
      <c r="I4" s="55"/>
      <c r="J4" s="56"/>
      <c r="K4" s="56"/>
      <c r="L4" s="56"/>
      <c r="M4" s="56"/>
      <c r="N4" s="56"/>
      <c r="O4" s="56"/>
      <c r="P4" s="56"/>
      <c r="Q4" s="57"/>
      <c r="R4" s="57"/>
      <c r="S4" s="57"/>
      <c r="T4" s="57"/>
      <c r="U4" s="57"/>
    </row>
    <row r="5" spans="1:21" x14ac:dyDescent="0.2">
      <c r="A5" s="59" t="s">
        <v>199</v>
      </c>
      <c r="B5" s="290">
        <v>1994</v>
      </c>
      <c r="C5" s="290">
        <v>1995</v>
      </c>
      <c r="D5" s="290">
        <v>1996</v>
      </c>
      <c r="E5" s="290">
        <v>1997</v>
      </c>
      <c r="F5" s="290">
        <v>1998</v>
      </c>
      <c r="G5" s="60">
        <v>1999</v>
      </c>
      <c r="H5" s="60">
        <v>2000</v>
      </c>
      <c r="I5" s="60">
        <v>2001</v>
      </c>
      <c r="J5" s="60">
        <v>2002</v>
      </c>
      <c r="K5" s="60">
        <v>2003</v>
      </c>
      <c r="L5" s="60">
        <v>2004</v>
      </c>
      <c r="M5" s="60">
        <v>2005</v>
      </c>
      <c r="N5" s="60">
        <v>2006</v>
      </c>
      <c r="O5" s="60">
        <v>2007</v>
      </c>
      <c r="P5" s="60">
        <v>2008</v>
      </c>
      <c r="Q5" s="60">
        <v>2009</v>
      </c>
      <c r="R5" s="60">
        <v>2010</v>
      </c>
      <c r="S5" s="60">
        <v>2011</v>
      </c>
      <c r="T5" s="60">
        <v>2012</v>
      </c>
      <c r="U5" s="60">
        <v>2013</v>
      </c>
    </row>
    <row r="6" spans="1:21" x14ac:dyDescent="0.2">
      <c r="A6" s="61"/>
      <c r="B6" s="61"/>
      <c r="C6" s="61"/>
      <c r="D6" s="61"/>
      <c r="E6" s="61"/>
      <c r="F6" s="61"/>
      <c r="G6" s="62"/>
      <c r="H6" s="62"/>
      <c r="I6" s="62"/>
      <c r="J6" s="62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spans="1:21" x14ac:dyDescent="0.2">
      <c r="A7" s="291" t="s">
        <v>200</v>
      </c>
      <c r="B7" s="292">
        <f t="shared" ref="B7:K7" si="0">+B8+B62+B63+B67+B68+B69</f>
        <v>13757</v>
      </c>
      <c r="C7" s="292">
        <f t="shared" si="0"/>
        <v>16795</v>
      </c>
      <c r="D7" s="292">
        <f t="shared" si="0"/>
        <v>19375</v>
      </c>
      <c r="E7" s="292">
        <f t="shared" si="0"/>
        <v>19170</v>
      </c>
      <c r="F7" s="292">
        <f t="shared" si="0"/>
        <v>21280</v>
      </c>
      <c r="G7" s="292">
        <f t="shared" si="0"/>
        <v>20363</v>
      </c>
      <c r="H7" s="292">
        <f t="shared" si="0"/>
        <v>28700</v>
      </c>
      <c r="I7" s="292">
        <f t="shared" si="0"/>
        <v>27586</v>
      </c>
      <c r="J7" s="292">
        <f t="shared" si="0"/>
        <v>36515</v>
      </c>
      <c r="K7" s="292">
        <f t="shared" si="0"/>
        <v>35424</v>
      </c>
      <c r="L7" s="292">
        <f>+L8+L62+L63+L67+L68+L69</f>
        <v>35685</v>
      </c>
      <c r="M7" s="292">
        <f>+M8+M62+M63+M67+M68+M69</f>
        <v>38437</v>
      </c>
      <c r="N7" s="293">
        <v>46711</v>
      </c>
      <c r="O7" s="293">
        <v>43889</v>
      </c>
      <c r="P7" s="293">
        <v>44365</v>
      </c>
      <c r="Q7" s="293">
        <v>43440</v>
      </c>
      <c r="R7" s="293">
        <v>39314</v>
      </c>
      <c r="S7" s="292">
        <v>36757</v>
      </c>
      <c r="T7" s="292">
        <v>34121</v>
      </c>
      <c r="U7" s="292">
        <v>34332</v>
      </c>
    </row>
    <row r="8" spans="1:21" x14ac:dyDescent="0.2">
      <c r="A8" s="98" t="s">
        <v>201</v>
      </c>
      <c r="B8" s="65">
        <f t="shared" ref="B8:K8" si="1">+B9+B43+B46+B57</f>
        <v>10026</v>
      </c>
      <c r="C8" s="65">
        <f t="shared" si="1"/>
        <v>12595</v>
      </c>
      <c r="D8" s="65">
        <f t="shared" si="1"/>
        <v>14487</v>
      </c>
      <c r="E8" s="65">
        <f t="shared" si="1"/>
        <v>14357</v>
      </c>
      <c r="F8" s="65">
        <f t="shared" si="1"/>
        <v>15935</v>
      </c>
      <c r="G8" s="65">
        <f t="shared" si="1"/>
        <v>15626</v>
      </c>
      <c r="H8" s="65">
        <f t="shared" si="1"/>
        <v>21975</v>
      </c>
      <c r="I8" s="65">
        <f t="shared" si="1"/>
        <v>20971</v>
      </c>
      <c r="J8" s="65">
        <f t="shared" si="1"/>
        <v>28102</v>
      </c>
      <c r="K8" s="65">
        <f t="shared" si="1"/>
        <v>27558</v>
      </c>
      <c r="L8" s="65">
        <f>+L9+L43+L46+L57</f>
        <v>27728</v>
      </c>
      <c r="M8" s="65">
        <f>+M9+M43+M46+M57</f>
        <v>30109</v>
      </c>
      <c r="N8" s="66">
        <v>36087</v>
      </c>
      <c r="O8" s="66">
        <v>33771</v>
      </c>
      <c r="P8" s="66">
        <v>34879</v>
      </c>
      <c r="Q8" s="66">
        <v>33795</v>
      </c>
      <c r="R8" s="66">
        <v>30458</v>
      </c>
      <c r="S8" s="65">
        <v>28285</v>
      </c>
      <c r="T8" s="65">
        <v>26188</v>
      </c>
      <c r="U8" s="65">
        <v>26652</v>
      </c>
    </row>
    <row r="9" spans="1:21" x14ac:dyDescent="0.2">
      <c r="A9" s="98" t="s">
        <v>484</v>
      </c>
      <c r="B9" s="65">
        <f t="shared" ref="B9:F9" si="2">+B10+B39</f>
        <v>6841</v>
      </c>
      <c r="C9" s="65">
        <f t="shared" si="2"/>
        <v>9050</v>
      </c>
      <c r="D9" s="65">
        <f t="shared" si="2"/>
        <v>10746</v>
      </c>
      <c r="E9" s="65">
        <f t="shared" si="2"/>
        <v>10213</v>
      </c>
      <c r="F9" s="65">
        <f t="shared" si="2"/>
        <v>11101</v>
      </c>
      <c r="G9" s="65">
        <f t="shared" ref="G9:N9" si="3">+G10+G39</f>
        <v>10022</v>
      </c>
      <c r="H9" s="65">
        <f t="shared" si="3"/>
        <v>13386</v>
      </c>
      <c r="I9" s="65">
        <f t="shared" si="3"/>
        <v>11657</v>
      </c>
      <c r="J9" s="65">
        <f t="shared" si="3"/>
        <v>14243</v>
      </c>
      <c r="K9" s="65">
        <f t="shared" si="3"/>
        <v>12463</v>
      </c>
      <c r="L9" s="65">
        <f t="shared" si="3"/>
        <v>11458</v>
      </c>
      <c r="M9" s="65">
        <f t="shared" si="3"/>
        <v>11724</v>
      </c>
      <c r="N9" s="65">
        <f t="shared" si="3"/>
        <v>14434</v>
      </c>
      <c r="O9" s="65">
        <f t="shared" ref="O9:U9" si="4">+O10+O39</f>
        <v>14343</v>
      </c>
      <c r="P9" s="65">
        <f t="shared" si="4"/>
        <v>15933</v>
      </c>
      <c r="Q9" s="65">
        <f t="shared" si="4"/>
        <v>17415</v>
      </c>
      <c r="R9" s="65">
        <f t="shared" si="4"/>
        <v>15673</v>
      </c>
      <c r="S9" s="65">
        <f t="shared" si="4"/>
        <v>15781</v>
      </c>
      <c r="T9" s="65">
        <f t="shared" si="4"/>
        <v>15324</v>
      </c>
      <c r="U9" s="65">
        <f t="shared" si="4"/>
        <v>16595</v>
      </c>
    </row>
    <row r="10" spans="1:21" x14ac:dyDescent="0.2">
      <c r="A10" s="98" t="s">
        <v>485</v>
      </c>
      <c r="B10" s="65">
        <f t="shared" ref="B10:K10" si="5">SUM(B11:B38)</f>
        <v>6821</v>
      </c>
      <c r="C10" s="65">
        <f t="shared" si="5"/>
        <v>9029</v>
      </c>
      <c r="D10" s="65">
        <f t="shared" si="5"/>
        <v>10717</v>
      </c>
      <c r="E10" s="65">
        <f t="shared" si="5"/>
        <v>10184</v>
      </c>
      <c r="F10" s="65">
        <f t="shared" si="5"/>
        <v>11069</v>
      </c>
      <c r="G10" s="65">
        <f t="shared" si="5"/>
        <v>10002</v>
      </c>
      <c r="H10" s="65">
        <f t="shared" si="5"/>
        <v>13364</v>
      </c>
      <c r="I10" s="65">
        <f t="shared" si="5"/>
        <v>11624</v>
      </c>
      <c r="J10" s="65">
        <f t="shared" si="5"/>
        <v>14205</v>
      </c>
      <c r="K10" s="65">
        <f t="shared" si="5"/>
        <v>12426</v>
      </c>
      <c r="L10" s="65">
        <f>SUM(L11:L38)</f>
        <v>11426</v>
      </c>
      <c r="M10" s="65">
        <f>SUM(M11:M38)</f>
        <v>11696</v>
      </c>
      <c r="N10" s="65">
        <f>SUM(N11:N38)</f>
        <v>14408</v>
      </c>
      <c r="O10" s="65">
        <f t="shared" ref="O10:U10" si="6">SUM(O11:O38)</f>
        <v>14304</v>
      </c>
      <c r="P10" s="65">
        <f t="shared" si="6"/>
        <v>15894</v>
      </c>
      <c r="Q10" s="65">
        <f t="shared" si="6"/>
        <v>17373</v>
      </c>
      <c r="R10" s="65">
        <f t="shared" si="6"/>
        <v>15645</v>
      </c>
      <c r="S10" s="65">
        <f t="shared" si="6"/>
        <v>15740</v>
      </c>
      <c r="T10" s="65">
        <f t="shared" si="6"/>
        <v>15289</v>
      </c>
      <c r="U10" s="65">
        <f t="shared" si="6"/>
        <v>16568</v>
      </c>
    </row>
    <row r="11" spans="1:21" x14ac:dyDescent="0.2">
      <c r="A11" s="99" t="s">
        <v>202</v>
      </c>
      <c r="B11" s="67">
        <v>43</v>
      </c>
      <c r="C11" s="67">
        <v>46</v>
      </c>
      <c r="D11" s="67">
        <v>56</v>
      </c>
      <c r="E11" s="67">
        <v>55</v>
      </c>
      <c r="F11" s="67">
        <v>67</v>
      </c>
      <c r="G11" s="67">
        <v>40</v>
      </c>
      <c r="H11" s="67">
        <v>83</v>
      </c>
      <c r="I11" s="67">
        <v>53</v>
      </c>
      <c r="J11" s="67">
        <v>118</v>
      </c>
      <c r="K11" s="68">
        <v>91</v>
      </c>
      <c r="L11" s="68">
        <v>71</v>
      </c>
      <c r="M11" s="68">
        <v>63</v>
      </c>
      <c r="N11" s="68">
        <v>65</v>
      </c>
      <c r="O11" s="68">
        <v>113</v>
      </c>
      <c r="P11" s="68">
        <v>153</v>
      </c>
      <c r="Q11" s="68">
        <v>173</v>
      </c>
      <c r="R11" s="68">
        <v>209</v>
      </c>
      <c r="S11" s="68">
        <v>156</v>
      </c>
      <c r="T11" s="68">
        <v>218</v>
      </c>
      <c r="U11" s="68">
        <v>222</v>
      </c>
    </row>
    <row r="12" spans="1:21" x14ac:dyDescent="0.2">
      <c r="A12" s="100" t="s">
        <v>203</v>
      </c>
      <c r="B12" s="67">
        <v>32</v>
      </c>
      <c r="C12" s="67">
        <v>32</v>
      </c>
      <c r="D12" s="67">
        <v>43</v>
      </c>
      <c r="E12" s="67">
        <v>42</v>
      </c>
      <c r="F12" s="67">
        <v>56</v>
      </c>
      <c r="G12" s="67">
        <v>62</v>
      </c>
      <c r="H12" s="67">
        <v>98</v>
      </c>
      <c r="I12" s="67">
        <v>92</v>
      </c>
      <c r="J12" s="67">
        <v>102</v>
      </c>
      <c r="K12" s="68">
        <v>94</v>
      </c>
      <c r="L12" s="68">
        <v>94</v>
      </c>
      <c r="M12" s="68">
        <v>88</v>
      </c>
      <c r="N12" s="68">
        <v>133</v>
      </c>
      <c r="O12" s="68">
        <v>111</v>
      </c>
      <c r="P12" s="68">
        <v>89</v>
      </c>
      <c r="Q12" s="68">
        <v>67</v>
      </c>
      <c r="R12" s="68">
        <v>89</v>
      </c>
      <c r="S12" s="68">
        <v>90</v>
      </c>
      <c r="T12" s="68">
        <v>71</v>
      </c>
      <c r="U12" s="68">
        <v>112</v>
      </c>
    </row>
    <row r="13" spans="1:21" x14ac:dyDescent="0.2">
      <c r="A13" s="99" t="s">
        <v>204</v>
      </c>
      <c r="B13" s="67">
        <v>11</v>
      </c>
      <c r="C13" s="67">
        <v>13</v>
      </c>
      <c r="D13" s="67">
        <v>13</v>
      </c>
      <c r="E13" s="67">
        <v>5</v>
      </c>
      <c r="F13" s="67">
        <v>18</v>
      </c>
      <c r="G13" s="67">
        <v>11</v>
      </c>
      <c r="H13" s="67">
        <v>13</v>
      </c>
      <c r="I13" s="67">
        <v>18</v>
      </c>
      <c r="J13" s="67">
        <v>15</v>
      </c>
      <c r="K13" s="68">
        <v>17</v>
      </c>
      <c r="L13" s="68">
        <v>11</v>
      </c>
      <c r="M13" s="68">
        <v>14</v>
      </c>
      <c r="N13" s="68">
        <v>22</v>
      </c>
      <c r="O13" s="68">
        <v>19</v>
      </c>
      <c r="P13" s="68">
        <v>16</v>
      </c>
      <c r="Q13" s="68">
        <v>14</v>
      </c>
      <c r="R13" s="68">
        <v>24</v>
      </c>
      <c r="S13" s="68">
        <v>23</v>
      </c>
      <c r="T13" s="68">
        <v>11</v>
      </c>
      <c r="U13" s="68">
        <v>15</v>
      </c>
    </row>
    <row r="14" spans="1:21" x14ac:dyDescent="0.2">
      <c r="A14" s="99" t="s">
        <v>205</v>
      </c>
      <c r="B14" s="67">
        <v>657</v>
      </c>
      <c r="C14" s="67">
        <v>706</v>
      </c>
      <c r="D14" s="67">
        <v>675</v>
      </c>
      <c r="E14" s="67">
        <v>644</v>
      </c>
      <c r="F14" s="67">
        <v>605</v>
      </c>
      <c r="G14" s="67">
        <v>461</v>
      </c>
      <c r="H14" s="67">
        <v>646</v>
      </c>
      <c r="I14" s="67">
        <v>586</v>
      </c>
      <c r="J14" s="67">
        <v>817</v>
      </c>
      <c r="K14" s="68">
        <v>670</v>
      </c>
      <c r="L14" s="68">
        <v>639</v>
      </c>
      <c r="M14" s="68">
        <v>773</v>
      </c>
      <c r="N14" s="68">
        <v>1144</v>
      </c>
      <c r="O14" s="68">
        <v>1361</v>
      </c>
      <c r="P14" s="68">
        <v>3022</v>
      </c>
      <c r="Q14" s="68">
        <v>4035</v>
      </c>
      <c r="R14" s="68">
        <v>3617</v>
      </c>
      <c r="S14" s="68">
        <v>3544</v>
      </c>
      <c r="T14" s="68">
        <v>3401</v>
      </c>
      <c r="U14" s="68">
        <v>3835</v>
      </c>
    </row>
    <row r="15" spans="1:21" x14ac:dyDescent="0.2">
      <c r="A15" s="99" t="s">
        <v>206</v>
      </c>
      <c r="B15" s="67">
        <v>14</v>
      </c>
      <c r="C15" s="67">
        <v>20</v>
      </c>
      <c r="D15" s="67">
        <v>18</v>
      </c>
      <c r="E15" s="67">
        <v>8</v>
      </c>
      <c r="F15" s="67">
        <v>15</v>
      </c>
      <c r="G15" s="67">
        <v>9</v>
      </c>
      <c r="H15" s="67">
        <v>6</v>
      </c>
      <c r="I15" s="67">
        <v>3</v>
      </c>
      <c r="J15" s="67">
        <v>16</v>
      </c>
      <c r="K15" s="68">
        <v>12</v>
      </c>
      <c r="L15" s="68">
        <v>56</v>
      </c>
      <c r="M15" s="68">
        <v>48</v>
      </c>
      <c r="N15" s="68">
        <v>62</v>
      </c>
      <c r="O15" s="68">
        <v>47</v>
      </c>
      <c r="P15" s="68">
        <v>57</v>
      </c>
      <c r="Q15" s="68">
        <v>37</v>
      </c>
      <c r="R15" s="68">
        <v>53</v>
      </c>
      <c r="S15" s="68">
        <v>39</v>
      </c>
      <c r="T15" s="68">
        <v>64</v>
      </c>
      <c r="U15" s="68">
        <v>58</v>
      </c>
    </row>
    <row r="16" spans="1:21" x14ac:dyDescent="0.2">
      <c r="A16" s="99" t="s">
        <v>207</v>
      </c>
      <c r="B16" s="67">
        <v>935</v>
      </c>
      <c r="C16" s="67">
        <v>871</v>
      </c>
      <c r="D16" s="67">
        <v>1045</v>
      </c>
      <c r="E16" s="67">
        <v>985</v>
      </c>
      <c r="F16" s="67">
        <v>1152</v>
      </c>
      <c r="G16" s="67">
        <v>848</v>
      </c>
      <c r="H16" s="67">
        <v>1360</v>
      </c>
      <c r="I16" s="67">
        <v>1307</v>
      </c>
      <c r="J16" s="67">
        <v>1367</v>
      </c>
      <c r="K16" s="68">
        <v>1215</v>
      </c>
      <c r="L16" s="68">
        <v>1181</v>
      </c>
      <c r="M16" s="68">
        <v>1021</v>
      </c>
      <c r="N16" s="68">
        <v>1260</v>
      </c>
      <c r="O16" s="68">
        <v>1218</v>
      </c>
      <c r="P16" s="68">
        <v>1110</v>
      </c>
      <c r="Q16" s="68">
        <v>1314</v>
      </c>
      <c r="R16" s="68">
        <v>1084</v>
      </c>
      <c r="S16" s="68">
        <v>1325</v>
      </c>
      <c r="T16" s="68">
        <v>1229</v>
      </c>
      <c r="U16" s="68">
        <v>1580</v>
      </c>
    </row>
    <row r="17" spans="1:21" x14ac:dyDescent="0.2">
      <c r="A17" s="99" t="s">
        <v>208</v>
      </c>
      <c r="B17" s="67">
        <v>175</v>
      </c>
      <c r="C17" s="67">
        <v>172</v>
      </c>
      <c r="D17" s="67">
        <v>197</v>
      </c>
      <c r="E17" s="67">
        <v>192</v>
      </c>
      <c r="F17" s="67">
        <v>167</v>
      </c>
      <c r="G17" s="67">
        <v>149</v>
      </c>
      <c r="H17" s="67">
        <v>239</v>
      </c>
      <c r="I17" s="67">
        <v>195</v>
      </c>
      <c r="J17" s="67">
        <v>197</v>
      </c>
      <c r="K17" s="68">
        <v>148</v>
      </c>
      <c r="L17" s="68">
        <v>86</v>
      </c>
      <c r="M17" s="68">
        <v>113</v>
      </c>
      <c r="N17" s="68">
        <v>106</v>
      </c>
      <c r="O17" s="68">
        <v>111</v>
      </c>
      <c r="P17" s="68">
        <v>140</v>
      </c>
      <c r="Q17" s="68">
        <v>107</v>
      </c>
      <c r="R17" s="68">
        <v>91</v>
      </c>
      <c r="S17" s="68">
        <v>104</v>
      </c>
      <c r="T17" s="68">
        <v>125</v>
      </c>
      <c r="U17" s="68">
        <v>136</v>
      </c>
    </row>
    <row r="18" spans="1:21" x14ac:dyDescent="0.2">
      <c r="A18" s="99" t="s">
        <v>209</v>
      </c>
      <c r="B18" s="67">
        <v>263</v>
      </c>
      <c r="C18" s="67">
        <v>278</v>
      </c>
      <c r="D18" s="67">
        <v>299</v>
      </c>
      <c r="E18" s="67">
        <v>269</v>
      </c>
      <c r="F18" s="67">
        <v>285</v>
      </c>
      <c r="G18" s="67">
        <v>228</v>
      </c>
      <c r="H18" s="67">
        <v>339</v>
      </c>
      <c r="I18" s="67">
        <v>310</v>
      </c>
      <c r="J18" s="67">
        <v>350</v>
      </c>
      <c r="K18" s="68">
        <v>306</v>
      </c>
      <c r="L18" s="68">
        <v>289</v>
      </c>
      <c r="M18" s="68">
        <v>287</v>
      </c>
      <c r="N18" s="68">
        <v>323</v>
      </c>
      <c r="O18" s="68">
        <v>318</v>
      </c>
      <c r="P18" s="68">
        <v>319</v>
      </c>
      <c r="Q18" s="68">
        <v>365</v>
      </c>
      <c r="R18" s="68">
        <v>298</v>
      </c>
      <c r="S18" s="68">
        <v>351</v>
      </c>
      <c r="T18" s="68">
        <v>396</v>
      </c>
      <c r="U18" s="68">
        <v>328</v>
      </c>
    </row>
    <row r="19" spans="1:21" x14ac:dyDescent="0.2">
      <c r="A19" s="99" t="s">
        <v>210</v>
      </c>
      <c r="B19" s="67">
        <v>10</v>
      </c>
      <c r="C19" s="67">
        <v>6</v>
      </c>
      <c r="D19" s="67">
        <v>17</v>
      </c>
      <c r="E19" s="67">
        <v>8</v>
      </c>
      <c r="F19" s="67">
        <v>18</v>
      </c>
      <c r="G19" s="67">
        <v>22</v>
      </c>
      <c r="H19" s="67">
        <v>25</v>
      </c>
      <c r="I19" s="67">
        <v>23</v>
      </c>
      <c r="J19" s="67">
        <v>25</v>
      </c>
      <c r="K19" s="68">
        <v>22</v>
      </c>
      <c r="L19" s="68">
        <v>17</v>
      </c>
      <c r="M19" s="68">
        <v>42</v>
      </c>
      <c r="N19" s="68">
        <v>24</v>
      </c>
      <c r="O19" s="68">
        <v>22</v>
      </c>
      <c r="P19" s="68">
        <v>21</v>
      </c>
      <c r="Q19" s="68">
        <v>20</v>
      </c>
      <c r="R19" s="68">
        <v>26</v>
      </c>
      <c r="S19" s="68">
        <v>38</v>
      </c>
      <c r="T19" s="68">
        <v>32</v>
      </c>
      <c r="U19" s="68">
        <v>36</v>
      </c>
    </row>
    <row r="20" spans="1:21" x14ac:dyDescent="0.2">
      <c r="A20" s="99" t="s">
        <v>211</v>
      </c>
      <c r="B20" s="67">
        <v>3258</v>
      </c>
      <c r="C20" s="67">
        <v>4376</v>
      </c>
      <c r="D20" s="67">
        <v>5167</v>
      </c>
      <c r="E20" s="67">
        <v>4982</v>
      </c>
      <c r="F20" s="67">
        <v>5613</v>
      </c>
      <c r="G20" s="67">
        <v>5510</v>
      </c>
      <c r="H20" s="67">
        <v>6652</v>
      </c>
      <c r="I20" s="67">
        <v>5386</v>
      </c>
      <c r="J20" s="67">
        <v>6633</v>
      </c>
      <c r="K20" s="68">
        <v>5085</v>
      </c>
      <c r="L20" s="68">
        <v>4196</v>
      </c>
      <c r="M20" s="68">
        <v>4032</v>
      </c>
      <c r="N20" s="68">
        <v>4502</v>
      </c>
      <c r="O20" s="68">
        <v>4629</v>
      </c>
      <c r="P20" s="68">
        <v>4921</v>
      </c>
      <c r="Q20" s="68">
        <v>4804</v>
      </c>
      <c r="R20" s="68">
        <v>4111</v>
      </c>
      <c r="S20" s="68">
        <v>4109</v>
      </c>
      <c r="T20" s="68">
        <v>4045</v>
      </c>
      <c r="U20" s="68">
        <v>4401</v>
      </c>
    </row>
    <row r="21" spans="1:21" x14ac:dyDescent="0.2">
      <c r="A21" s="99" t="s">
        <v>212</v>
      </c>
      <c r="B21" s="67">
        <v>5</v>
      </c>
      <c r="C21" s="67">
        <v>4</v>
      </c>
      <c r="D21" s="67">
        <v>2</v>
      </c>
      <c r="E21" s="67">
        <v>7</v>
      </c>
      <c r="F21" s="67">
        <v>6</v>
      </c>
      <c r="G21" s="67">
        <v>4</v>
      </c>
      <c r="H21" s="67">
        <v>4</v>
      </c>
      <c r="I21" s="67">
        <v>5</v>
      </c>
      <c r="J21" s="67">
        <v>4</v>
      </c>
      <c r="K21" s="68">
        <v>11</v>
      </c>
      <c r="L21" s="68">
        <v>2</v>
      </c>
      <c r="M21" s="68">
        <v>7</v>
      </c>
      <c r="N21" s="68">
        <v>2</v>
      </c>
      <c r="O21" s="68">
        <v>8</v>
      </c>
      <c r="P21" s="68">
        <v>13</v>
      </c>
      <c r="Q21" s="68">
        <v>15</v>
      </c>
      <c r="R21" s="68">
        <v>44</v>
      </c>
      <c r="S21" s="68">
        <v>33</v>
      </c>
      <c r="T21" s="68">
        <v>13</v>
      </c>
      <c r="U21" s="68">
        <v>31</v>
      </c>
    </row>
    <row r="22" spans="1:21" x14ac:dyDescent="0.2">
      <c r="A22" s="100" t="s">
        <v>213</v>
      </c>
      <c r="B22" s="67">
        <v>0</v>
      </c>
      <c r="C22" s="67">
        <v>3</v>
      </c>
      <c r="D22" s="67">
        <v>1</v>
      </c>
      <c r="E22" s="67">
        <v>1</v>
      </c>
      <c r="F22" s="67">
        <v>1</v>
      </c>
      <c r="G22" s="67">
        <v>1</v>
      </c>
      <c r="H22" s="67">
        <v>2</v>
      </c>
      <c r="I22" s="67">
        <v>4</v>
      </c>
      <c r="J22" s="67">
        <v>6</v>
      </c>
      <c r="K22" s="68">
        <v>1</v>
      </c>
      <c r="L22" s="68">
        <v>1</v>
      </c>
      <c r="M22" s="68">
        <v>1</v>
      </c>
      <c r="N22" s="68">
        <v>2</v>
      </c>
      <c r="O22" s="68">
        <v>4</v>
      </c>
      <c r="P22" s="68">
        <v>1</v>
      </c>
      <c r="Q22" s="68">
        <v>3</v>
      </c>
      <c r="R22" s="68">
        <v>0</v>
      </c>
      <c r="S22" s="68">
        <v>0</v>
      </c>
      <c r="T22" s="68">
        <v>3</v>
      </c>
      <c r="U22" s="68">
        <v>4</v>
      </c>
    </row>
    <row r="23" spans="1:21" x14ac:dyDescent="0.2">
      <c r="A23" s="99" t="s">
        <v>214</v>
      </c>
      <c r="B23" s="67">
        <v>57</v>
      </c>
      <c r="C23" s="67">
        <v>52</v>
      </c>
      <c r="D23" s="67">
        <v>55</v>
      </c>
      <c r="E23" s="67">
        <v>71</v>
      </c>
      <c r="F23" s="67">
        <v>76</v>
      </c>
      <c r="G23" s="67">
        <v>45</v>
      </c>
      <c r="H23" s="67">
        <v>74</v>
      </c>
      <c r="I23" s="67">
        <v>90</v>
      </c>
      <c r="J23" s="67">
        <v>90</v>
      </c>
      <c r="K23" s="68">
        <v>155</v>
      </c>
      <c r="L23" s="68">
        <v>254</v>
      </c>
      <c r="M23" s="68">
        <v>178</v>
      </c>
      <c r="N23" s="68">
        <v>210</v>
      </c>
      <c r="O23" s="68">
        <v>234</v>
      </c>
      <c r="P23" s="68">
        <v>189</v>
      </c>
      <c r="Q23" s="68">
        <v>229</v>
      </c>
      <c r="R23" s="68">
        <v>227</v>
      </c>
      <c r="S23" s="68">
        <v>228</v>
      </c>
      <c r="T23" s="68">
        <v>200</v>
      </c>
      <c r="U23" s="68">
        <v>225</v>
      </c>
    </row>
    <row r="24" spans="1:21" x14ac:dyDescent="0.2">
      <c r="A24" s="99" t="s">
        <v>215</v>
      </c>
      <c r="B24" s="67">
        <v>256</v>
      </c>
      <c r="C24" s="67">
        <v>261</v>
      </c>
      <c r="D24" s="67">
        <v>248</v>
      </c>
      <c r="E24" s="67">
        <v>223</v>
      </c>
      <c r="F24" s="67">
        <v>186</v>
      </c>
      <c r="G24" s="67">
        <v>140</v>
      </c>
      <c r="H24" s="67">
        <v>240</v>
      </c>
      <c r="I24" s="67">
        <v>233</v>
      </c>
      <c r="J24" s="67">
        <v>227</v>
      </c>
      <c r="K24" s="68">
        <v>194</v>
      </c>
      <c r="L24" s="68">
        <v>150</v>
      </c>
      <c r="M24" s="68">
        <v>167</v>
      </c>
      <c r="N24" s="68">
        <v>174</v>
      </c>
      <c r="O24" s="68">
        <v>166</v>
      </c>
      <c r="P24" s="68">
        <v>193</v>
      </c>
      <c r="Q24" s="68">
        <v>205</v>
      </c>
      <c r="R24" s="68">
        <v>189</v>
      </c>
      <c r="S24" s="68">
        <v>205</v>
      </c>
      <c r="T24" s="68">
        <v>267</v>
      </c>
      <c r="U24" s="68">
        <v>263</v>
      </c>
    </row>
    <row r="25" spans="1:21" x14ac:dyDescent="0.2">
      <c r="A25" s="100" t="s">
        <v>216</v>
      </c>
      <c r="B25" s="67">
        <v>183</v>
      </c>
      <c r="C25" s="67">
        <v>417</v>
      </c>
      <c r="D25" s="67">
        <v>551</v>
      </c>
      <c r="E25" s="67">
        <v>430</v>
      </c>
      <c r="F25" s="67">
        <v>359</v>
      </c>
      <c r="G25" s="67">
        <v>226</v>
      </c>
      <c r="H25" s="67">
        <v>304</v>
      </c>
      <c r="I25" s="67">
        <v>159</v>
      </c>
      <c r="J25" s="67">
        <v>200</v>
      </c>
      <c r="K25" s="68">
        <v>160</v>
      </c>
      <c r="L25" s="68">
        <v>177</v>
      </c>
      <c r="M25" s="68">
        <v>163</v>
      </c>
      <c r="N25" s="68">
        <v>185</v>
      </c>
      <c r="O25" s="68">
        <v>195</v>
      </c>
      <c r="P25" s="68">
        <v>152</v>
      </c>
      <c r="Q25" s="68">
        <v>158</v>
      </c>
      <c r="R25" s="68">
        <v>148</v>
      </c>
      <c r="S25" s="68">
        <v>169</v>
      </c>
      <c r="T25" s="68">
        <v>172</v>
      </c>
      <c r="U25" s="68">
        <v>202</v>
      </c>
    </row>
    <row r="26" spans="1:21" x14ac:dyDescent="0.2">
      <c r="A26" s="99" t="s">
        <v>217</v>
      </c>
      <c r="B26" s="67">
        <v>119</v>
      </c>
      <c r="C26" s="67">
        <v>175</v>
      </c>
      <c r="D26" s="67">
        <v>262</v>
      </c>
      <c r="E26" s="67">
        <v>291</v>
      </c>
      <c r="F26" s="67">
        <v>421</v>
      </c>
      <c r="G26" s="67">
        <v>481</v>
      </c>
      <c r="H26" s="67">
        <v>765</v>
      </c>
      <c r="I26" s="67">
        <v>779</v>
      </c>
      <c r="J26" s="67">
        <v>920</v>
      </c>
      <c r="K26" s="68">
        <v>1165</v>
      </c>
      <c r="L26" s="68">
        <v>1199</v>
      </c>
      <c r="M26" s="68">
        <v>1505</v>
      </c>
      <c r="N26" s="68">
        <v>2383</v>
      </c>
      <c r="O26" s="68">
        <v>2201</v>
      </c>
      <c r="P26" s="68">
        <v>1761</v>
      </c>
      <c r="Q26" s="68">
        <v>2336</v>
      </c>
      <c r="R26" s="68">
        <v>2217</v>
      </c>
      <c r="S26" s="68">
        <v>2298</v>
      </c>
      <c r="T26" s="68">
        <v>2110</v>
      </c>
      <c r="U26" s="68">
        <v>2201</v>
      </c>
    </row>
    <row r="27" spans="1:21" x14ac:dyDescent="0.2">
      <c r="A27" s="100" t="s">
        <v>218</v>
      </c>
      <c r="B27" s="67">
        <v>231</v>
      </c>
      <c r="C27" s="67">
        <v>276</v>
      </c>
      <c r="D27" s="67">
        <v>303</v>
      </c>
      <c r="E27" s="67">
        <v>264</v>
      </c>
      <c r="F27" s="67">
        <v>241</v>
      </c>
      <c r="G27" s="67">
        <v>136</v>
      </c>
      <c r="H27" s="67">
        <v>194</v>
      </c>
      <c r="I27" s="67">
        <v>196</v>
      </c>
      <c r="J27" s="67">
        <v>216</v>
      </c>
      <c r="K27" s="68">
        <v>186</v>
      </c>
      <c r="L27" s="68">
        <v>130</v>
      </c>
      <c r="M27" s="68">
        <v>145</v>
      </c>
      <c r="N27" s="68">
        <v>163</v>
      </c>
      <c r="O27" s="68">
        <v>148</v>
      </c>
      <c r="P27" s="68">
        <v>126</v>
      </c>
      <c r="Q27" s="68">
        <v>136</v>
      </c>
      <c r="R27" s="68">
        <v>152</v>
      </c>
      <c r="S27" s="68">
        <v>149</v>
      </c>
      <c r="T27" s="68">
        <v>162</v>
      </c>
      <c r="U27" s="68">
        <v>158</v>
      </c>
    </row>
    <row r="28" spans="1:21" x14ac:dyDescent="0.2">
      <c r="A28" s="99" t="s">
        <v>219</v>
      </c>
      <c r="B28" s="67">
        <v>18</v>
      </c>
      <c r="C28" s="67">
        <v>22</v>
      </c>
      <c r="D28" s="67">
        <v>18</v>
      </c>
      <c r="E28" s="67">
        <v>12</v>
      </c>
      <c r="F28" s="67">
        <v>20</v>
      </c>
      <c r="G28" s="67">
        <v>12</v>
      </c>
      <c r="H28" s="67">
        <v>19</v>
      </c>
      <c r="I28" s="67">
        <v>28</v>
      </c>
      <c r="J28" s="67">
        <v>111</v>
      </c>
      <c r="K28" s="68">
        <v>139</v>
      </c>
      <c r="L28" s="68">
        <v>105</v>
      </c>
      <c r="M28" s="68">
        <v>86</v>
      </c>
      <c r="N28" s="68">
        <v>106</v>
      </c>
      <c r="O28" s="68">
        <v>116</v>
      </c>
      <c r="P28" s="68">
        <v>100</v>
      </c>
      <c r="Q28" s="68">
        <v>102</v>
      </c>
      <c r="R28" s="68">
        <v>133</v>
      </c>
      <c r="S28" s="68">
        <v>105</v>
      </c>
      <c r="T28" s="68">
        <v>106</v>
      </c>
      <c r="U28" s="68">
        <v>157</v>
      </c>
    </row>
    <row r="29" spans="1:21" x14ac:dyDescent="0.2">
      <c r="A29" s="99" t="s">
        <v>220</v>
      </c>
      <c r="B29" s="67">
        <v>305</v>
      </c>
      <c r="C29" s="67">
        <v>432</v>
      </c>
      <c r="D29" s="67">
        <v>453</v>
      </c>
      <c r="E29" s="67">
        <v>481</v>
      </c>
      <c r="F29" s="67">
        <v>619</v>
      </c>
      <c r="G29" s="67">
        <v>507</v>
      </c>
      <c r="H29" s="67">
        <v>851</v>
      </c>
      <c r="I29" s="67">
        <v>699</v>
      </c>
      <c r="J29" s="67">
        <v>691</v>
      </c>
      <c r="K29" s="68">
        <v>800</v>
      </c>
      <c r="L29" s="68">
        <v>823</v>
      </c>
      <c r="M29" s="68">
        <v>975</v>
      </c>
      <c r="N29" s="68">
        <v>1283</v>
      </c>
      <c r="O29" s="68">
        <v>1246</v>
      </c>
      <c r="P29" s="68">
        <v>1096</v>
      </c>
      <c r="Q29" s="68">
        <v>1245</v>
      </c>
      <c r="R29" s="68">
        <v>1120</v>
      </c>
      <c r="S29" s="68">
        <v>1091</v>
      </c>
      <c r="T29" s="68">
        <v>1055</v>
      </c>
      <c r="U29" s="68">
        <v>1054</v>
      </c>
    </row>
    <row r="30" spans="1:21" x14ac:dyDescent="0.2">
      <c r="A30" s="100" t="s">
        <v>221</v>
      </c>
      <c r="B30" s="67">
        <v>243</v>
      </c>
      <c r="C30" s="67">
        <v>297</v>
      </c>
      <c r="D30" s="67">
        <v>278</v>
      </c>
      <c r="E30" s="67">
        <v>206</v>
      </c>
      <c r="F30" s="67">
        <v>187</v>
      </c>
      <c r="G30" s="67">
        <v>153</v>
      </c>
      <c r="H30" s="67">
        <v>167</v>
      </c>
      <c r="I30" s="67">
        <v>127</v>
      </c>
      <c r="J30" s="67">
        <v>138</v>
      </c>
      <c r="K30" s="68">
        <v>108</v>
      </c>
      <c r="L30" s="68">
        <v>99</v>
      </c>
      <c r="M30" s="68">
        <v>75</v>
      </c>
      <c r="N30" s="68">
        <v>117</v>
      </c>
      <c r="O30" s="68">
        <v>91</v>
      </c>
      <c r="P30" s="68">
        <v>88</v>
      </c>
      <c r="Q30" s="68">
        <v>119</v>
      </c>
      <c r="R30" s="68">
        <v>98</v>
      </c>
      <c r="S30" s="68">
        <v>123</v>
      </c>
      <c r="T30" s="68">
        <v>119</v>
      </c>
      <c r="U30" s="68">
        <v>121</v>
      </c>
    </row>
    <row r="31" spans="1:21" x14ac:dyDescent="0.2">
      <c r="A31" s="100" t="s">
        <v>222</v>
      </c>
      <c r="B31" s="70">
        <v>6</v>
      </c>
      <c r="C31" s="70">
        <v>4</v>
      </c>
      <c r="D31" s="67">
        <v>4</v>
      </c>
      <c r="E31" s="70">
        <v>8</v>
      </c>
      <c r="F31" s="70">
        <v>3</v>
      </c>
      <c r="G31" s="70">
        <v>2</v>
      </c>
      <c r="H31" s="70">
        <v>2</v>
      </c>
      <c r="I31" s="70">
        <v>2</v>
      </c>
      <c r="J31" s="70">
        <v>2</v>
      </c>
      <c r="K31" s="68">
        <v>1</v>
      </c>
      <c r="L31" s="68">
        <v>3</v>
      </c>
      <c r="M31" s="68">
        <v>2</v>
      </c>
      <c r="N31" s="68">
        <v>0</v>
      </c>
      <c r="O31" s="68">
        <v>3</v>
      </c>
      <c r="P31" s="68">
        <v>1</v>
      </c>
      <c r="Q31" s="68">
        <v>0</v>
      </c>
      <c r="R31" s="68">
        <v>0</v>
      </c>
      <c r="S31" s="68">
        <v>0</v>
      </c>
      <c r="T31" s="68">
        <v>3</v>
      </c>
      <c r="U31" s="68">
        <v>2</v>
      </c>
    </row>
    <row r="32" spans="1:21" x14ac:dyDescent="0.2">
      <c r="A32" s="100" t="s">
        <v>223</v>
      </c>
      <c r="B32" s="70" t="s">
        <v>198</v>
      </c>
      <c r="C32" s="70">
        <v>20</v>
      </c>
      <c r="D32" s="70">
        <v>74</v>
      </c>
      <c r="E32" s="70">
        <v>68</v>
      </c>
      <c r="F32" s="70">
        <v>78</v>
      </c>
      <c r="G32" s="70">
        <v>75</v>
      </c>
      <c r="H32" s="70">
        <v>69</v>
      </c>
      <c r="I32" s="70">
        <v>78</v>
      </c>
      <c r="J32" s="70">
        <v>105</v>
      </c>
      <c r="K32" s="68">
        <v>105</v>
      </c>
      <c r="L32" s="68">
        <v>73</v>
      </c>
      <c r="M32" s="68">
        <v>88</v>
      </c>
      <c r="N32" s="68">
        <v>88</v>
      </c>
      <c r="O32" s="68">
        <v>105</v>
      </c>
      <c r="P32" s="68">
        <v>108</v>
      </c>
      <c r="Q32" s="68">
        <v>94</v>
      </c>
      <c r="R32" s="68">
        <v>89</v>
      </c>
      <c r="S32" s="68">
        <v>96</v>
      </c>
      <c r="T32" s="68">
        <v>109</v>
      </c>
      <c r="U32" s="68">
        <v>96</v>
      </c>
    </row>
    <row r="33" spans="1:21" x14ac:dyDescent="0.2">
      <c r="A33" s="100" t="s">
        <v>224</v>
      </c>
      <c r="B33" s="70" t="s">
        <v>198</v>
      </c>
      <c r="C33" s="70">
        <v>68</v>
      </c>
      <c r="D33" s="70">
        <v>204</v>
      </c>
      <c r="E33" s="70">
        <v>193</v>
      </c>
      <c r="F33" s="70">
        <v>153</v>
      </c>
      <c r="G33" s="70">
        <v>109</v>
      </c>
      <c r="H33" s="70">
        <v>132</v>
      </c>
      <c r="I33" s="70">
        <v>130</v>
      </c>
      <c r="J33" s="70">
        <v>104</v>
      </c>
      <c r="K33" s="68">
        <v>68</v>
      </c>
      <c r="L33" s="68">
        <v>63</v>
      </c>
      <c r="M33" s="68">
        <v>78</v>
      </c>
      <c r="N33" s="68">
        <v>115</v>
      </c>
      <c r="O33" s="68">
        <v>89</v>
      </c>
      <c r="P33" s="68">
        <v>79</v>
      </c>
      <c r="Q33" s="68">
        <v>93</v>
      </c>
      <c r="R33" s="68">
        <v>65</v>
      </c>
      <c r="S33" s="68">
        <v>98</v>
      </c>
      <c r="T33" s="68">
        <v>98</v>
      </c>
      <c r="U33" s="68">
        <v>107</v>
      </c>
    </row>
    <row r="34" spans="1:21" x14ac:dyDescent="0.2">
      <c r="A34" s="100" t="s">
        <v>235</v>
      </c>
      <c r="B34" s="70" t="s">
        <v>198</v>
      </c>
      <c r="C34" s="70">
        <v>432</v>
      </c>
      <c r="D34" s="70">
        <v>631</v>
      </c>
      <c r="E34" s="70">
        <v>667</v>
      </c>
      <c r="F34" s="70">
        <v>634</v>
      </c>
      <c r="G34" s="70">
        <v>671</v>
      </c>
      <c r="H34" s="70">
        <v>970</v>
      </c>
      <c r="I34" s="70">
        <v>1045</v>
      </c>
      <c r="J34" s="70">
        <v>1638</v>
      </c>
      <c r="K34" s="68">
        <v>1565</v>
      </c>
      <c r="L34" s="68">
        <v>1616</v>
      </c>
      <c r="M34" s="68">
        <v>1681</v>
      </c>
      <c r="N34" s="68">
        <v>1837</v>
      </c>
      <c r="O34" s="68">
        <v>1660</v>
      </c>
      <c r="P34" s="68">
        <v>2046</v>
      </c>
      <c r="Q34" s="68">
        <v>1599</v>
      </c>
      <c r="R34" s="68">
        <v>1483</v>
      </c>
      <c r="S34" s="68">
        <v>1273</v>
      </c>
      <c r="T34" s="68">
        <v>1201</v>
      </c>
      <c r="U34" s="68">
        <v>1126</v>
      </c>
    </row>
    <row r="35" spans="1:21" x14ac:dyDescent="0.2">
      <c r="A35" s="100" t="s">
        <v>225</v>
      </c>
      <c r="B35" s="70" t="s">
        <v>198</v>
      </c>
      <c r="C35" s="70">
        <v>46</v>
      </c>
      <c r="D35" s="70">
        <v>102</v>
      </c>
      <c r="E35" s="70">
        <v>71</v>
      </c>
      <c r="F35" s="70">
        <v>79</v>
      </c>
      <c r="G35" s="70">
        <v>88</v>
      </c>
      <c r="H35" s="70">
        <v>98</v>
      </c>
      <c r="I35" s="70">
        <v>63</v>
      </c>
      <c r="J35" s="70">
        <v>94</v>
      </c>
      <c r="K35" s="68">
        <v>80</v>
      </c>
      <c r="L35" s="68">
        <v>64</v>
      </c>
      <c r="M35" s="68">
        <v>40</v>
      </c>
      <c r="N35" s="68">
        <v>64</v>
      </c>
      <c r="O35" s="68">
        <v>51</v>
      </c>
      <c r="P35" s="68">
        <v>70</v>
      </c>
      <c r="Q35" s="68">
        <v>63</v>
      </c>
      <c r="R35" s="68">
        <v>57</v>
      </c>
      <c r="S35" s="68">
        <v>41</v>
      </c>
      <c r="T35" s="68">
        <v>34</v>
      </c>
      <c r="U35" s="68">
        <v>52</v>
      </c>
    </row>
    <row r="36" spans="1:21" x14ac:dyDescent="0.2">
      <c r="A36" s="100" t="s">
        <v>226</v>
      </c>
      <c r="B36" s="70" t="s">
        <v>198</v>
      </c>
      <c r="C36" s="70">
        <v>0</v>
      </c>
      <c r="D36" s="70">
        <v>0</v>
      </c>
      <c r="E36" s="70">
        <v>0</v>
      </c>
      <c r="F36" s="70">
        <v>2</v>
      </c>
      <c r="G36" s="70">
        <v>0</v>
      </c>
      <c r="H36" s="70">
        <v>4</v>
      </c>
      <c r="I36" s="70">
        <v>1</v>
      </c>
      <c r="J36" s="70">
        <v>3</v>
      </c>
      <c r="K36" s="68">
        <v>0</v>
      </c>
      <c r="L36" s="68">
        <v>4</v>
      </c>
      <c r="M36" s="68">
        <v>1</v>
      </c>
      <c r="N36" s="68">
        <v>5</v>
      </c>
      <c r="O36" s="68">
        <v>3</v>
      </c>
      <c r="P36" s="68">
        <v>4</v>
      </c>
      <c r="Q36" s="68">
        <v>5</v>
      </c>
      <c r="R36" s="68">
        <v>1</v>
      </c>
      <c r="S36" s="68">
        <v>5</v>
      </c>
      <c r="T36" s="68">
        <v>6</v>
      </c>
      <c r="U36" s="68">
        <v>8</v>
      </c>
    </row>
    <row r="37" spans="1:21" x14ac:dyDescent="0.2">
      <c r="A37" s="100" t="s">
        <v>227</v>
      </c>
      <c r="B37" s="70" t="s">
        <v>198</v>
      </c>
      <c r="C37" s="70">
        <v>0</v>
      </c>
      <c r="D37" s="70">
        <v>0</v>
      </c>
      <c r="E37" s="70">
        <v>0</v>
      </c>
      <c r="F37" s="70">
        <v>6</v>
      </c>
      <c r="G37" s="70">
        <v>7</v>
      </c>
      <c r="H37" s="70">
        <v>5</v>
      </c>
      <c r="I37" s="70">
        <v>9</v>
      </c>
      <c r="J37" s="70">
        <v>8</v>
      </c>
      <c r="K37" s="68">
        <v>17</v>
      </c>
      <c r="L37" s="68">
        <v>14</v>
      </c>
      <c r="M37" s="68">
        <v>10</v>
      </c>
      <c r="N37" s="68">
        <v>19</v>
      </c>
      <c r="O37" s="68">
        <v>20</v>
      </c>
      <c r="P37" s="68">
        <v>12</v>
      </c>
      <c r="Q37" s="68">
        <v>25</v>
      </c>
      <c r="R37" s="68">
        <v>14</v>
      </c>
      <c r="S37" s="68">
        <v>26</v>
      </c>
      <c r="T37" s="68">
        <v>21</v>
      </c>
      <c r="U37" s="68">
        <v>19</v>
      </c>
    </row>
    <row r="38" spans="1:21" x14ac:dyDescent="0.2">
      <c r="A38" s="100" t="s">
        <v>228</v>
      </c>
      <c r="B38" s="70" t="s">
        <v>198</v>
      </c>
      <c r="C38" s="70">
        <v>0</v>
      </c>
      <c r="D38" s="70">
        <v>1</v>
      </c>
      <c r="E38" s="70">
        <v>1</v>
      </c>
      <c r="F38" s="70">
        <v>2</v>
      </c>
      <c r="G38" s="70">
        <v>5</v>
      </c>
      <c r="H38" s="70">
        <v>3</v>
      </c>
      <c r="I38" s="70">
        <v>3</v>
      </c>
      <c r="J38" s="70">
        <v>8</v>
      </c>
      <c r="K38" s="68">
        <v>11</v>
      </c>
      <c r="L38" s="68">
        <v>9</v>
      </c>
      <c r="M38" s="68">
        <v>13</v>
      </c>
      <c r="N38" s="68">
        <v>14</v>
      </c>
      <c r="O38" s="68">
        <v>15</v>
      </c>
      <c r="P38" s="68">
        <v>7</v>
      </c>
      <c r="Q38" s="68">
        <v>10</v>
      </c>
      <c r="R38" s="68">
        <v>6</v>
      </c>
      <c r="S38" s="68">
        <v>21</v>
      </c>
      <c r="T38" s="68">
        <v>18</v>
      </c>
      <c r="U38" s="68">
        <v>19</v>
      </c>
    </row>
    <row r="39" spans="1:21" x14ac:dyDescent="0.2">
      <c r="A39" s="98" t="s">
        <v>229</v>
      </c>
      <c r="B39" s="66">
        <f t="shared" ref="B39:E39" si="7">SUM(B40:B42)</f>
        <v>20</v>
      </c>
      <c r="C39" s="66">
        <f t="shared" si="7"/>
        <v>21</v>
      </c>
      <c r="D39" s="66">
        <f t="shared" si="7"/>
        <v>29</v>
      </c>
      <c r="E39" s="66">
        <f t="shared" si="7"/>
        <v>29</v>
      </c>
      <c r="F39" s="66">
        <f>SUM(F40:F42)</f>
        <v>32</v>
      </c>
      <c r="G39" s="66">
        <f>SUM(G40:G42)</f>
        <v>20</v>
      </c>
      <c r="H39" s="66">
        <f>SUM(H40:H42)</f>
        <v>22</v>
      </c>
      <c r="I39" s="66">
        <f>SUM(I40:I42)</f>
        <v>33</v>
      </c>
      <c r="J39" s="66">
        <f>SUM(J40:J42)</f>
        <v>38</v>
      </c>
      <c r="K39" s="66">
        <v>37</v>
      </c>
      <c r="L39" s="66">
        <v>32</v>
      </c>
      <c r="M39" s="66">
        <v>28</v>
      </c>
      <c r="N39" s="66">
        <v>26</v>
      </c>
      <c r="O39" s="66">
        <v>39</v>
      </c>
      <c r="P39" s="66">
        <f t="shared" ref="P39:U39" si="8">SUM(P40:P42)</f>
        <v>39</v>
      </c>
      <c r="Q39" s="66">
        <f t="shared" si="8"/>
        <v>42</v>
      </c>
      <c r="R39" s="66">
        <f t="shared" si="8"/>
        <v>28</v>
      </c>
      <c r="S39" s="66">
        <f t="shared" si="8"/>
        <v>41</v>
      </c>
      <c r="T39" s="66">
        <f t="shared" si="8"/>
        <v>35</v>
      </c>
      <c r="U39" s="66">
        <f t="shared" si="8"/>
        <v>27</v>
      </c>
    </row>
    <row r="40" spans="1:21" x14ac:dyDescent="0.2">
      <c r="A40" s="99" t="s">
        <v>230</v>
      </c>
      <c r="B40" s="67">
        <v>2</v>
      </c>
      <c r="C40" s="67">
        <v>0</v>
      </c>
      <c r="D40" s="67">
        <v>0</v>
      </c>
      <c r="E40" s="67">
        <v>4</v>
      </c>
      <c r="F40" s="67">
        <v>1</v>
      </c>
      <c r="G40" s="67">
        <v>1</v>
      </c>
      <c r="H40" s="67">
        <v>1</v>
      </c>
      <c r="I40" s="67">
        <v>0</v>
      </c>
      <c r="J40" s="67">
        <v>3</v>
      </c>
      <c r="K40" s="68">
        <v>2</v>
      </c>
      <c r="L40" s="68">
        <v>4</v>
      </c>
      <c r="M40" s="68">
        <v>0</v>
      </c>
      <c r="N40" s="68">
        <v>3</v>
      </c>
      <c r="O40" s="68">
        <v>3</v>
      </c>
      <c r="P40" s="68">
        <v>1</v>
      </c>
      <c r="Q40" s="68">
        <v>2</v>
      </c>
      <c r="R40" s="68">
        <v>1</v>
      </c>
      <c r="S40" s="68">
        <v>4</v>
      </c>
      <c r="T40" s="68">
        <v>1</v>
      </c>
      <c r="U40" s="68">
        <v>1</v>
      </c>
    </row>
    <row r="41" spans="1:21" x14ac:dyDescent="0.2">
      <c r="A41" s="99" t="s">
        <v>231</v>
      </c>
      <c r="B41" s="67">
        <v>7</v>
      </c>
      <c r="C41" s="67">
        <v>14</v>
      </c>
      <c r="D41" s="67">
        <v>19</v>
      </c>
      <c r="E41" s="67">
        <v>12</v>
      </c>
      <c r="F41" s="67">
        <v>24</v>
      </c>
      <c r="G41" s="67">
        <v>10</v>
      </c>
      <c r="H41" s="67">
        <v>20</v>
      </c>
      <c r="I41" s="67">
        <v>27</v>
      </c>
      <c r="J41" s="67">
        <v>33</v>
      </c>
      <c r="K41" s="68">
        <v>28</v>
      </c>
      <c r="L41" s="68">
        <v>21</v>
      </c>
      <c r="M41" s="68">
        <v>15</v>
      </c>
      <c r="N41" s="68">
        <v>19</v>
      </c>
      <c r="O41" s="68">
        <v>26</v>
      </c>
      <c r="P41" s="68">
        <v>28</v>
      </c>
      <c r="Q41" s="68">
        <v>33</v>
      </c>
      <c r="R41" s="68">
        <v>19</v>
      </c>
      <c r="S41" s="68">
        <v>26</v>
      </c>
      <c r="T41" s="68">
        <v>24</v>
      </c>
      <c r="U41" s="68">
        <v>18</v>
      </c>
    </row>
    <row r="42" spans="1:21" x14ac:dyDescent="0.2">
      <c r="A42" s="99" t="s">
        <v>232</v>
      </c>
      <c r="B42" s="67">
        <v>11</v>
      </c>
      <c r="C42" s="67">
        <v>7</v>
      </c>
      <c r="D42" s="67">
        <v>10</v>
      </c>
      <c r="E42" s="67">
        <v>13</v>
      </c>
      <c r="F42" s="67">
        <v>7</v>
      </c>
      <c r="G42" s="67">
        <v>9</v>
      </c>
      <c r="H42" s="67">
        <v>1</v>
      </c>
      <c r="I42" s="67">
        <v>6</v>
      </c>
      <c r="J42" s="67">
        <v>2</v>
      </c>
      <c r="K42" s="68">
        <v>7</v>
      </c>
      <c r="L42" s="68">
        <v>7</v>
      </c>
      <c r="M42" s="68">
        <v>13</v>
      </c>
      <c r="N42" s="68">
        <v>4</v>
      </c>
      <c r="O42" s="68">
        <v>10</v>
      </c>
      <c r="P42" s="68">
        <v>10</v>
      </c>
      <c r="Q42" s="68">
        <v>7</v>
      </c>
      <c r="R42" s="68">
        <v>8</v>
      </c>
      <c r="S42" s="68">
        <v>11</v>
      </c>
      <c r="T42" s="68">
        <v>10</v>
      </c>
      <c r="U42" s="68">
        <v>8</v>
      </c>
    </row>
    <row r="43" spans="1:21" x14ac:dyDescent="0.2">
      <c r="A43" s="98" t="s">
        <v>233</v>
      </c>
      <c r="B43" s="66">
        <f t="shared" ref="B43:U43" si="9">SUM(B44:B45)</f>
        <v>966</v>
      </c>
      <c r="C43" s="66">
        <f t="shared" si="9"/>
        <v>1267</v>
      </c>
      <c r="D43" s="66">
        <f t="shared" si="9"/>
        <v>1606</v>
      </c>
      <c r="E43" s="66">
        <f t="shared" si="9"/>
        <v>2050</v>
      </c>
      <c r="F43" s="66">
        <f t="shared" si="9"/>
        <v>2401</v>
      </c>
      <c r="G43" s="66">
        <f t="shared" si="9"/>
        <v>2670</v>
      </c>
      <c r="H43" s="66">
        <f t="shared" si="9"/>
        <v>3984</v>
      </c>
      <c r="I43" s="66">
        <f t="shared" si="9"/>
        <v>4138</v>
      </c>
      <c r="J43" s="66">
        <f t="shared" si="9"/>
        <v>5767</v>
      </c>
      <c r="K43" s="66">
        <f t="shared" si="9"/>
        <v>6018</v>
      </c>
      <c r="L43" s="66">
        <f t="shared" si="9"/>
        <v>5546</v>
      </c>
      <c r="M43" s="66">
        <f t="shared" si="9"/>
        <v>5638</v>
      </c>
      <c r="N43" s="66">
        <f t="shared" si="9"/>
        <v>6053</v>
      </c>
      <c r="O43" s="66">
        <f t="shared" si="9"/>
        <v>5254</v>
      </c>
      <c r="P43" s="66">
        <f t="shared" si="9"/>
        <v>5153</v>
      </c>
      <c r="Q43" s="66">
        <f t="shared" si="9"/>
        <v>4424</v>
      </c>
      <c r="R43" s="66">
        <f t="shared" si="9"/>
        <v>3677</v>
      </c>
      <c r="S43" s="66">
        <f t="shared" si="9"/>
        <v>3223</v>
      </c>
      <c r="T43" s="66">
        <f t="shared" si="9"/>
        <v>2885</v>
      </c>
      <c r="U43" s="66">
        <f t="shared" si="9"/>
        <v>2900</v>
      </c>
    </row>
    <row r="44" spans="1:21" x14ac:dyDescent="0.2">
      <c r="A44" s="100" t="s">
        <v>234</v>
      </c>
      <c r="B44" s="67">
        <v>966</v>
      </c>
      <c r="C44" s="67">
        <v>1205</v>
      </c>
      <c r="D44" s="67">
        <v>1432</v>
      </c>
      <c r="E44" s="67">
        <v>1814</v>
      </c>
      <c r="F44" s="67">
        <v>2093</v>
      </c>
      <c r="G44" s="67">
        <v>2260</v>
      </c>
      <c r="H44" s="67">
        <v>3127</v>
      </c>
      <c r="I44" s="67">
        <v>3116</v>
      </c>
      <c r="J44" s="67">
        <v>4128</v>
      </c>
      <c r="K44" s="68">
        <v>4216</v>
      </c>
      <c r="L44" s="68">
        <v>3565</v>
      </c>
      <c r="M44" s="68">
        <v>3467</v>
      </c>
      <c r="N44" s="68">
        <v>3457</v>
      </c>
      <c r="O44" s="68">
        <v>3044</v>
      </c>
      <c r="P44" s="68">
        <v>2866</v>
      </c>
      <c r="Q44" s="68">
        <v>2593</v>
      </c>
      <c r="R44" s="68">
        <v>2091</v>
      </c>
      <c r="S44" s="68">
        <v>1886</v>
      </c>
      <c r="T44" s="68">
        <v>1662</v>
      </c>
      <c r="U44" s="68">
        <v>1628</v>
      </c>
    </row>
    <row r="45" spans="1:21" x14ac:dyDescent="0.2">
      <c r="A45" s="100" t="s">
        <v>236</v>
      </c>
      <c r="B45" s="70" t="s">
        <v>198</v>
      </c>
      <c r="C45" s="70">
        <v>62</v>
      </c>
      <c r="D45" s="70">
        <v>174</v>
      </c>
      <c r="E45" s="70">
        <v>236</v>
      </c>
      <c r="F45" s="70">
        <v>308</v>
      </c>
      <c r="G45" s="70">
        <v>410</v>
      </c>
      <c r="H45" s="70">
        <v>857</v>
      </c>
      <c r="I45" s="70">
        <v>1022</v>
      </c>
      <c r="J45" s="70">
        <v>1639</v>
      </c>
      <c r="K45" s="68">
        <v>1802</v>
      </c>
      <c r="L45" s="68">
        <v>1981</v>
      </c>
      <c r="M45" s="68">
        <v>2171</v>
      </c>
      <c r="N45" s="68">
        <v>2596</v>
      </c>
      <c r="O45" s="68">
        <v>2210</v>
      </c>
      <c r="P45" s="68">
        <v>2287</v>
      </c>
      <c r="Q45" s="68">
        <v>1831</v>
      </c>
      <c r="R45" s="68">
        <v>1586</v>
      </c>
      <c r="S45" s="68">
        <v>1337</v>
      </c>
      <c r="T45" s="68">
        <v>1223</v>
      </c>
      <c r="U45" s="68">
        <v>1272</v>
      </c>
    </row>
    <row r="46" spans="1:21" x14ac:dyDescent="0.2">
      <c r="A46" s="98" t="s">
        <v>237</v>
      </c>
      <c r="B46" s="66">
        <f>SUM(B47:B56)</f>
        <v>2</v>
      </c>
      <c r="C46" s="66">
        <f t="shared" ref="C46:H46" si="10">SUM(C47:C56)</f>
        <v>112</v>
      </c>
      <c r="D46" s="66">
        <f t="shared" si="10"/>
        <v>238</v>
      </c>
      <c r="E46" s="66">
        <f t="shared" si="10"/>
        <v>261</v>
      </c>
      <c r="F46" s="66">
        <f t="shared" si="10"/>
        <v>348</v>
      </c>
      <c r="G46" s="66">
        <f t="shared" si="10"/>
        <v>569</v>
      </c>
      <c r="H46" s="66">
        <f t="shared" si="10"/>
        <v>1320</v>
      </c>
      <c r="I46" s="66">
        <f t="shared" ref="I46:N46" si="11">SUM(I47:I56)</f>
        <v>1490</v>
      </c>
      <c r="J46" s="66">
        <f t="shared" si="11"/>
        <v>2289</v>
      </c>
      <c r="K46" s="66">
        <f t="shared" si="11"/>
        <v>2745</v>
      </c>
      <c r="L46" s="66">
        <f t="shared" si="11"/>
        <v>2870</v>
      </c>
      <c r="M46" s="66">
        <f t="shared" si="11"/>
        <v>3244</v>
      </c>
      <c r="N46" s="66">
        <f t="shared" si="11"/>
        <v>15600</v>
      </c>
      <c r="O46" s="66">
        <f t="shared" ref="O46:U46" si="12">SUM(O47:O56)</f>
        <v>14174</v>
      </c>
      <c r="P46" s="66">
        <f t="shared" si="12"/>
        <v>13793</v>
      </c>
      <c r="Q46" s="66">
        <f t="shared" si="12"/>
        <v>11956</v>
      </c>
      <c r="R46" s="66">
        <f t="shared" si="12"/>
        <v>11108</v>
      </c>
      <c r="S46" s="66">
        <f t="shared" si="12"/>
        <v>9281</v>
      </c>
      <c r="T46" s="66">
        <f t="shared" si="12"/>
        <v>7979</v>
      </c>
      <c r="U46" s="66">
        <f t="shared" si="12"/>
        <v>7157</v>
      </c>
    </row>
    <row r="47" spans="1:21" x14ac:dyDescent="0.2">
      <c r="A47" s="100" t="s">
        <v>238</v>
      </c>
      <c r="B47" s="67">
        <v>2</v>
      </c>
      <c r="C47" s="67">
        <v>2</v>
      </c>
      <c r="D47" s="67">
        <v>4</v>
      </c>
      <c r="E47" s="67">
        <v>6</v>
      </c>
      <c r="F47" s="67">
        <v>12</v>
      </c>
      <c r="G47" s="67">
        <v>12</v>
      </c>
      <c r="H47" s="67">
        <v>26</v>
      </c>
      <c r="I47" s="67">
        <v>25</v>
      </c>
      <c r="J47" s="67">
        <v>41</v>
      </c>
      <c r="K47" s="68">
        <v>48</v>
      </c>
      <c r="L47" s="68">
        <v>62</v>
      </c>
      <c r="M47" s="68">
        <v>57</v>
      </c>
      <c r="N47" s="68">
        <v>78</v>
      </c>
      <c r="O47" s="68">
        <v>109</v>
      </c>
      <c r="P47" s="68">
        <v>66</v>
      </c>
      <c r="Q47" s="68">
        <v>62</v>
      </c>
      <c r="R47" s="68">
        <v>75</v>
      </c>
      <c r="S47" s="68">
        <v>64</v>
      </c>
      <c r="T47" s="68">
        <v>69</v>
      </c>
      <c r="U47" s="68">
        <v>36</v>
      </c>
    </row>
    <row r="48" spans="1:21" x14ac:dyDescent="0.2">
      <c r="A48" s="100" t="s">
        <v>239</v>
      </c>
      <c r="B48" s="71" t="s">
        <v>198</v>
      </c>
      <c r="C48" s="71" t="s">
        <v>198</v>
      </c>
      <c r="D48" s="71" t="s">
        <v>198</v>
      </c>
      <c r="E48" s="71" t="s">
        <v>198</v>
      </c>
      <c r="F48" s="71" t="s">
        <v>198</v>
      </c>
      <c r="G48" s="71" t="s">
        <v>198</v>
      </c>
      <c r="H48" s="70" t="s">
        <v>390</v>
      </c>
      <c r="I48" s="70" t="s">
        <v>390</v>
      </c>
      <c r="J48" s="70" t="s">
        <v>390</v>
      </c>
      <c r="K48" s="70" t="s">
        <v>390</v>
      </c>
      <c r="L48" s="70" t="s">
        <v>390</v>
      </c>
      <c r="M48" s="70" t="s">
        <v>390</v>
      </c>
      <c r="N48" s="68">
        <v>11721</v>
      </c>
      <c r="O48" s="68">
        <v>10441</v>
      </c>
      <c r="P48" s="68">
        <v>10252</v>
      </c>
      <c r="Q48" s="68">
        <v>8453</v>
      </c>
      <c r="R48" s="68">
        <v>6859</v>
      </c>
      <c r="S48" s="68">
        <v>4359</v>
      </c>
      <c r="T48" s="68">
        <v>3463</v>
      </c>
      <c r="U48" s="68">
        <v>2562</v>
      </c>
    </row>
    <row r="49" spans="1:21" x14ac:dyDescent="0.2">
      <c r="A49" s="100" t="s">
        <v>240</v>
      </c>
      <c r="B49" s="70" t="s">
        <v>198</v>
      </c>
      <c r="C49" s="70">
        <v>93</v>
      </c>
      <c r="D49" s="70">
        <v>174</v>
      </c>
      <c r="E49" s="70">
        <v>168</v>
      </c>
      <c r="F49" s="70">
        <v>205</v>
      </c>
      <c r="G49" s="70">
        <v>409</v>
      </c>
      <c r="H49" s="70">
        <v>999</v>
      </c>
      <c r="I49" s="70">
        <v>1128</v>
      </c>
      <c r="J49" s="70">
        <v>1865</v>
      </c>
      <c r="K49" s="68">
        <v>2268</v>
      </c>
      <c r="L49" s="68">
        <v>2371</v>
      </c>
      <c r="M49" s="68">
        <v>2790</v>
      </c>
      <c r="N49" s="68">
        <v>3149</v>
      </c>
      <c r="O49" s="68">
        <v>3016</v>
      </c>
      <c r="P49" s="68">
        <v>2855</v>
      </c>
      <c r="Q49" s="68">
        <v>2408</v>
      </c>
      <c r="R49" s="68">
        <v>1924</v>
      </c>
      <c r="S49" s="68">
        <v>1628</v>
      </c>
      <c r="T49" s="68">
        <v>1163</v>
      </c>
      <c r="U49" s="68">
        <v>1173</v>
      </c>
    </row>
    <row r="50" spans="1:21" x14ac:dyDescent="0.2">
      <c r="A50" s="100" t="s">
        <v>241</v>
      </c>
      <c r="B50" s="70" t="s">
        <v>198</v>
      </c>
      <c r="C50" s="70" t="s">
        <v>198</v>
      </c>
      <c r="D50" s="70" t="s">
        <v>198</v>
      </c>
      <c r="E50" s="70" t="s">
        <v>198</v>
      </c>
      <c r="F50" s="70" t="s">
        <v>198</v>
      </c>
      <c r="G50" s="70" t="s">
        <v>198</v>
      </c>
      <c r="H50" s="70" t="s">
        <v>198</v>
      </c>
      <c r="I50" s="70" t="s">
        <v>198</v>
      </c>
      <c r="J50" s="70" t="s">
        <v>198</v>
      </c>
      <c r="K50" s="70" t="s">
        <v>198</v>
      </c>
      <c r="L50" s="70" t="s">
        <v>198</v>
      </c>
      <c r="M50" s="70" t="s">
        <v>198</v>
      </c>
      <c r="N50" s="70">
        <v>41</v>
      </c>
      <c r="O50" s="70">
        <v>0</v>
      </c>
      <c r="P50" s="70">
        <v>2</v>
      </c>
      <c r="Q50" s="70">
        <v>16</v>
      </c>
      <c r="R50" s="70">
        <v>37</v>
      </c>
      <c r="S50" s="70">
        <v>52</v>
      </c>
      <c r="T50" s="70">
        <v>33</v>
      </c>
      <c r="U50" s="70">
        <v>49</v>
      </c>
    </row>
    <row r="51" spans="1:21" x14ac:dyDescent="0.2">
      <c r="A51" s="100" t="s">
        <v>242</v>
      </c>
      <c r="B51" s="70"/>
      <c r="C51" s="70"/>
      <c r="D51" s="70" t="s">
        <v>198</v>
      </c>
      <c r="E51" s="70" t="s">
        <v>198</v>
      </c>
      <c r="F51" s="70" t="s">
        <v>198</v>
      </c>
      <c r="G51" s="70" t="s">
        <v>198</v>
      </c>
      <c r="H51" s="70" t="s">
        <v>198</v>
      </c>
      <c r="I51" s="70" t="s">
        <v>198</v>
      </c>
      <c r="J51" s="70" t="s">
        <v>198</v>
      </c>
      <c r="K51" s="70" t="s">
        <v>198</v>
      </c>
      <c r="L51" s="70" t="s">
        <v>198</v>
      </c>
      <c r="M51" s="70" t="s">
        <v>198</v>
      </c>
      <c r="N51" s="70" t="s">
        <v>198</v>
      </c>
      <c r="O51" s="70" t="s">
        <v>198</v>
      </c>
      <c r="P51" s="70">
        <v>18</v>
      </c>
      <c r="Q51" s="70">
        <v>410</v>
      </c>
      <c r="R51" s="70">
        <v>1611</v>
      </c>
      <c r="S51" s="70">
        <v>2520</v>
      </c>
      <c r="T51" s="70">
        <v>2568</v>
      </c>
      <c r="U51" s="70">
        <v>2646</v>
      </c>
    </row>
    <row r="52" spans="1:21" x14ac:dyDescent="0.2">
      <c r="A52" s="100" t="s">
        <v>243</v>
      </c>
      <c r="B52" s="70" t="s">
        <v>198</v>
      </c>
      <c r="C52" s="70">
        <v>0</v>
      </c>
      <c r="D52" s="70">
        <v>0</v>
      </c>
      <c r="E52" s="70">
        <v>0</v>
      </c>
      <c r="F52" s="70">
        <v>1</v>
      </c>
      <c r="G52" s="70">
        <v>2</v>
      </c>
      <c r="H52" s="70">
        <v>6</v>
      </c>
      <c r="I52" s="70">
        <v>9</v>
      </c>
      <c r="J52" s="70">
        <v>10</v>
      </c>
      <c r="K52" s="68">
        <v>12</v>
      </c>
      <c r="L52" s="68">
        <v>12</v>
      </c>
      <c r="M52" s="68">
        <v>5</v>
      </c>
      <c r="N52" s="68">
        <v>19</v>
      </c>
      <c r="O52" s="68">
        <v>25</v>
      </c>
      <c r="P52" s="68">
        <v>18</v>
      </c>
      <c r="Q52" s="68">
        <v>24</v>
      </c>
      <c r="R52" s="68">
        <v>21</v>
      </c>
      <c r="S52" s="68">
        <v>31</v>
      </c>
      <c r="T52" s="68">
        <v>40</v>
      </c>
      <c r="U52" s="68">
        <v>44</v>
      </c>
    </row>
    <row r="53" spans="1:21" x14ac:dyDescent="0.2">
      <c r="A53" s="100" t="s">
        <v>244</v>
      </c>
      <c r="B53" s="70" t="s">
        <v>198</v>
      </c>
      <c r="C53" s="70">
        <v>15</v>
      </c>
      <c r="D53" s="70">
        <v>58</v>
      </c>
      <c r="E53" s="70">
        <v>75</v>
      </c>
      <c r="F53" s="70">
        <v>113</v>
      </c>
      <c r="G53" s="70">
        <v>125</v>
      </c>
      <c r="H53" s="70">
        <v>231</v>
      </c>
      <c r="I53" s="70">
        <v>275</v>
      </c>
      <c r="J53" s="70">
        <v>293</v>
      </c>
      <c r="K53" s="68">
        <v>327</v>
      </c>
      <c r="L53" s="68">
        <v>325</v>
      </c>
      <c r="M53" s="68">
        <v>297</v>
      </c>
      <c r="N53" s="68">
        <v>406</v>
      </c>
      <c r="O53" s="68">
        <v>375</v>
      </c>
      <c r="P53" s="68">
        <v>378</v>
      </c>
      <c r="Q53" s="68">
        <v>358</v>
      </c>
      <c r="R53" s="68">
        <v>355</v>
      </c>
      <c r="S53" s="68">
        <v>367</v>
      </c>
      <c r="T53" s="68">
        <v>384</v>
      </c>
      <c r="U53" s="68">
        <v>397</v>
      </c>
    </row>
    <row r="54" spans="1:21" x14ac:dyDescent="0.2">
      <c r="A54" s="100" t="s">
        <v>245</v>
      </c>
      <c r="B54" s="70" t="s">
        <v>198</v>
      </c>
      <c r="C54" s="70">
        <v>1</v>
      </c>
      <c r="D54" s="70">
        <v>2</v>
      </c>
      <c r="E54" s="70">
        <v>12</v>
      </c>
      <c r="F54" s="70">
        <v>12</v>
      </c>
      <c r="G54" s="70">
        <v>17</v>
      </c>
      <c r="H54" s="70">
        <v>47</v>
      </c>
      <c r="I54" s="70">
        <v>47</v>
      </c>
      <c r="J54" s="70">
        <v>69</v>
      </c>
      <c r="K54" s="68">
        <v>77</v>
      </c>
      <c r="L54" s="68">
        <v>89</v>
      </c>
      <c r="M54" s="68">
        <v>86</v>
      </c>
      <c r="N54" s="68">
        <v>164</v>
      </c>
      <c r="O54" s="68">
        <v>186</v>
      </c>
      <c r="P54" s="68">
        <v>174</v>
      </c>
      <c r="Q54" s="68">
        <v>198</v>
      </c>
      <c r="R54" s="68">
        <v>202</v>
      </c>
      <c r="S54" s="68">
        <v>219</v>
      </c>
      <c r="T54" s="68">
        <v>218</v>
      </c>
      <c r="U54" s="68">
        <v>217</v>
      </c>
    </row>
    <row r="55" spans="1:21" x14ac:dyDescent="0.2">
      <c r="A55" s="100" t="s">
        <v>246</v>
      </c>
      <c r="B55" s="70" t="s">
        <v>198</v>
      </c>
      <c r="C55" s="70">
        <v>0</v>
      </c>
      <c r="D55" s="70">
        <v>0</v>
      </c>
      <c r="E55" s="70">
        <v>0</v>
      </c>
      <c r="F55" s="70">
        <v>5</v>
      </c>
      <c r="G55" s="70">
        <v>4</v>
      </c>
      <c r="H55" s="70">
        <v>10</v>
      </c>
      <c r="I55" s="70">
        <v>6</v>
      </c>
      <c r="J55" s="70">
        <v>11</v>
      </c>
      <c r="K55" s="68">
        <v>12</v>
      </c>
      <c r="L55" s="68">
        <v>10</v>
      </c>
      <c r="M55" s="68">
        <v>9</v>
      </c>
      <c r="N55" s="68">
        <v>21</v>
      </c>
      <c r="O55" s="68">
        <v>22</v>
      </c>
      <c r="P55" s="68">
        <v>30</v>
      </c>
      <c r="Q55" s="68">
        <v>24</v>
      </c>
      <c r="R55" s="68">
        <v>24</v>
      </c>
      <c r="S55" s="68">
        <v>35</v>
      </c>
      <c r="T55" s="68">
        <v>41</v>
      </c>
      <c r="U55" s="68">
        <v>33</v>
      </c>
    </row>
    <row r="56" spans="1:21" x14ac:dyDescent="0.2">
      <c r="A56" s="100" t="s">
        <v>247</v>
      </c>
      <c r="B56" s="70">
        <v>0</v>
      </c>
      <c r="C56" s="70">
        <v>1</v>
      </c>
      <c r="D56" s="70">
        <v>0</v>
      </c>
      <c r="E56" s="70">
        <v>0</v>
      </c>
      <c r="F56" s="70">
        <v>0</v>
      </c>
      <c r="G56" s="70">
        <v>0</v>
      </c>
      <c r="H56" s="70">
        <v>1</v>
      </c>
      <c r="I56" s="70">
        <v>0</v>
      </c>
      <c r="J56" s="70">
        <v>0</v>
      </c>
      <c r="K56" s="70">
        <v>1</v>
      </c>
      <c r="L56" s="70">
        <v>1</v>
      </c>
      <c r="M56" s="70">
        <v>0</v>
      </c>
      <c r="N56" s="70">
        <v>1</v>
      </c>
      <c r="O56" s="70">
        <v>0</v>
      </c>
      <c r="P56" s="70">
        <v>0</v>
      </c>
      <c r="Q56" s="70">
        <v>3</v>
      </c>
      <c r="R56" s="70">
        <v>0</v>
      </c>
      <c r="S56" s="70">
        <v>6</v>
      </c>
      <c r="T56" s="70">
        <v>0</v>
      </c>
      <c r="U56" s="70">
        <v>0</v>
      </c>
    </row>
    <row r="57" spans="1:21" x14ac:dyDescent="0.2">
      <c r="A57" s="98" t="s">
        <v>248</v>
      </c>
      <c r="B57" s="66">
        <f>SUM(B58:B60)</f>
        <v>2217</v>
      </c>
      <c r="C57" s="66">
        <f>SUM(C58:C61)</f>
        <v>2166</v>
      </c>
      <c r="D57" s="66">
        <f>SUM(D58:D61)</f>
        <v>1897</v>
      </c>
      <c r="E57" s="66">
        <f>SUM(E58:E61)</f>
        <v>1833</v>
      </c>
      <c r="F57" s="72">
        <f t="shared" ref="F57:K57" si="13">+F61</f>
        <v>2085</v>
      </c>
      <c r="G57" s="72">
        <f t="shared" si="13"/>
        <v>2365</v>
      </c>
      <c r="H57" s="72">
        <f t="shared" si="13"/>
        <v>3285</v>
      </c>
      <c r="I57" s="72">
        <f t="shared" si="13"/>
        <v>3686</v>
      </c>
      <c r="J57" s="72">
        <f t="shared" si="13"/>
        <v>5803</v>
      </c>
      <c r="K57" s="72">
        <f t="shared" si="13"/>
        <v>6332</v>
      </c>
      <c r="L57" s="72">
        <f>+L61</f>
        <v>7854</v>
      </c>
      <c r="M57" s="72">
        <f>+M61</f>
        <v>9503</v>
      </c>
      <c r="N57" s="72" t="s">
        <v>198</v>
      </c>
      <c r="O57" s="72">
        <v>0</v>
      </c>
      <c r="P57" s="72">
        <v>0</v>
      </c>
      <c r="Q57" s="72">
        <v>0</v>
      </c>
      <c r="R57" s="72">
        <v>0</v>
      </c>
      <c r="S57" s="72">
        <v>0</v>
      </c>
      <c r="T57" s="72">
        <v>0</v>
      </c>
      <c r="U57" s="72">
        <v>0</v>
      </c>
    </row>
    <row r="58" spans="1:21" x14ac:dyDescent="0.2">
      <c r="A58" s="100" t="s">
        <v>249</v>
      </c>
      <c r="B58" s="67">
        <v>1821</v>
      </c>
      <c r="C58" s="67">
        <v>1752</v>
      </c>
      <c r="D58" s="67">
        <v>1256</v>
      </c>
      <c r="E58" s="67">
        <v>76</v>
      </c>
      <c r="F58" s="70" t="s">
        <v>198</v>
      </c>
      <c r="G58" s="70" t="s">
        <v>198</v>
      </c>
      <c r="H58" s="70" t="s">
        <v>198</v>
      </c>
      <c r="I58" s="70" t="s">
        <v>198</v>
      </c>
      <c r="J58" s="70" t="s">
        <v>198</v>
      </c>
      <c r="K58" s="70" t="s">
        <v>198</v>
      </c>
      <c r="L58" s="70" t="s">
        <v>198</v>
      </c>
      <c r="M58" s="70" t="s">
        <v>198</v>
      </c>
      <c r="N58" s="70" t="s">
        <v>198</v>
      </c>
      <c r="O58" s="70">
        <v>0</v>
      </c>
      <c r="P58" s="70">
        <v>0</v>
      </c>
      <c r="Q58" s="70">
        <v>0</v>
      </c>
      <c r="R58" s="70">
        <v>0</v>
      </c>
      <c r="S58" s="70">
        <v>0</v>
      </c>
      <c r="T58" s="70">
        <v>0</v>
      </c>
      <c r="U58" s="70">
        <v>0</v>
      </c>
    </row>
    <row r="59" spans="1:21" x14ac:dyDescent="0.2">
      <c r="A59" s="100" t="s">
        <v>250</v>
      </c>
      <c r="B59" s="67">
        <v>26</v>
      </c>
      <c r="C59" s="67">
        <v>11</v>
      </c>
      <c r="D59" s="67">
        <v>8</v>
      </c>
      <c r="E59" s="67">
        <v>8</v>
      </c>
      <c r="F59" s="70" t="s">
        <v>198</v>
      </c>
      <c r="G59" s="70" t="s">
        <v>198</v>
      </c>
      <c r="H59" s="70" t="s">
        <v>198</v>
      </c>
      <c r="I59" s="70" t="s">
        <v>198</v>
      </c>
      <c r="J59" s="70" t="s">
        <v>198</v>
      </c>
      <c r="K59" s="70" t="s">
        <v>198</v>
      </c>
      <c r="L59" s="70" t="s">
        <v>198</v>
      </c>
      <c r="M59" s="70" t="s">
        <v>198</v>
      </c>
      <c r="N59" s="70" t="s">
        <v>198</v>
      </c>
      <c r="O59" s="70">
        <v>0</v>
      </c>
      <c r="P59" s="70">
        <v>0</v>
      </c>
      <c r="Q59" s="70">
        <v>0</v>
      </c>
      <c r="R59" s="70">
        <v>0</v>
      </c>
      <c r="S59" s="70">
        <v>0</v>
      </c>
      <c r="T59" s="70">
        <v>0</v>
      </c>
      <c r="U59" s="70">
        <v>0</v>
      </c>
    </row>
    <row r="60" spans="1:21" x14ac:dyDescent="0.2">
      <c r="A60" s="100" t="s">
        <v>251</v>
      </c>
      <c r="B60" s="67">
        <v>370</v>
      </c>
      <c r="C60" s="67">
        <v>297</v>
      </c>
      <c r="D60" s="67">
        <v>187</v>
      </c>
      <c r="E60" s="67">
        <v>11</v>
      </c>
      <c r="F60" s="70" t="s">
        <v>198</v>
      </c>
      <c r="G60" s="70" t="s">
        <v>198</v>
      </c>
      <c r="H60" s="70" t="s">
        <v>198</v>
      </c>
      <c r="I60" s="70" t="s">
        <v>198</v>
      </c>
      <c r="J60" s="70" t="s">
        <v>198</v>
      </c>
      <c r="K60" s="70" t="s">
        <v>198</v>
      </c>
      <c r="L60" s="70" t="s">
        <v>198</v>
      </c>
      <c r="M60" s="70" t="s">
        <v>198</v>
      </c>
      <c r="N60" s="70" t="s">
        <v>198</v>
      </c>
      <c r="O60" s="70">
        <v>0</v>
      </c>
      <c r="P60" s="70">
        <v>0</v>
      </c>
      <c r="Q60" s="70">
        <v>0</v>
      </c>
      <c r="R60" s="70">
        <v>0</v>
      </c>
      <c r="S60" s="70">
        <v>0</v>
      </c>
      <c r="T60" s="70">
        <v>0</v>
      </c>
      <c r="U60" s="70">
        <v>0</v>
      </c>
    </row>
    <row r="61" spans="1:21" x14ac:dyDescent="0.2">
      <c r="A61" s="100" t="s">
        <v>252</v>
      </c>
      <c r="B61" s="70" t="s">
        <v>198</v>
      </c>
      <c r="C61" s="70">
        <f>63+11+4+28</f>
        <v>106</v>
      </c>
      <c r="D61" s="70">
        <f>231+10+52+6+147</f>
        <v>446</v>
      </c>
      <c r="E61" s="70">
        <f>317+25+58+7+1331</f>
        <v>1738</v>
      </c>
      <c r="F61" s="70">
        <f>354+11+88+5+1627</f>
        <v>2085</v>
      </c>
      <c r="G61" s="70">
        <f>384+21+155+21+1784</f>
        <v>2365</v>
      </c>
      <c r="H61" s="70">
        <f>586+21+209+15+2454</f>
        <v>3285</v>
      </c>
      <c r="I61" s="70">
        <f>638+19+368+28+2633</f>
        <v>3686</v>
      </c>
      <c r="J61" s="70">
        <v>5803</v>
      </c>
      <c r="K61" s="68">
        <v>6332</v>
      </c>
      <c r="L61" s="68">
        <v>7854</v>
      </c>
      <c r="M61" s="68">
        <v>9503</v>
      </c>
      <c r="N61" s="70">
        <v>0</v>
      </c>
      <c r="O61" s="70">
        <v>0</v>
      </c>
      <c r="P61" s="70">
        <v>0</v>
      </c>
      <c r="Q61" s="70">
        <v>0</v>
      </c>
      <c r="R61" s="70">
        <v>0</v>
      </c>
      <c r="S61" s="70">
        <v>0</v>
      </c>
      <c r="T61" s="70">
        <v>0</v>
      </c>
      <c r="U61" s="70">
        <v>0</v>
      </c>
    </row>
    <row r="62" spans="1:21" x14ac:dyDescent="0.2">
      <c r="A62" s="98" t="s">
        <v>253</v>
      </c>
      <c r="B62" s="66">
        <f>285+603</f>
        <v>888</v>
      </c>
      <c r="C62" s="66">
        <f>321+596</f>
        <v>917</v>
      </c>
      <c r="D62" s="66">
        <f>495+778</f>
        <v>1273</v>
      </c>
      <c r="E62" s="66">
        <f>602+737</f>
        <v>1339</v>
      </c>
      <c r="F62" s="66">
        <f>743+722</f>
        <v>1465</v>
      </c>
      <c r="G62" s="66">
        <v>1339</v>
      </c>
      <c r="H62" s="66">
        <v>1824</v>
      </c>
      <c r="I62" s="66">
        <v>1900</v>
      </c>
      <c r="J62" s="66">
        <v>2163</v>
      </c>
      <c r="K62" s="66">
        <v>1954</v>
      </c>
      <c r="L62" s="66">
        <v>1848</v>
      </c>
      <c r="M62" s="66">
        <v>2064</v>
      </c>
      <c r="N62" s="66">
        <v>2619</v>
      </c>
      <c r="O62" s="66">
        <v>2883</v>
      </c>
      <c r="P62" s="66">
        <v>2599</v>
      </c>
      <c r="Q62" s="66">
        <v>2627</v>
      </c>
      <c r="R62" s="66">
        <v>2499</v>
      </c>
      <c r="S62" s="66">
        <v>2447</v>
      </c>
      <c r="T62" s="66">
        <v>2514</v>
      </c>
      <c r="U62" s="66">
        <v>2386</v>
      </c>
    </row>
    <row r="63" spans="1:21" x14ac:dyDescent="0.2">
      <c r="A63" s="98" t="s">
        <v>254</v>
      </c>
      <c r="B63" s="66">
        <f t="shared" ref="B63:E63" si="14">SUM(B64:B66)</f>
        <v>806</v>
      </c>
      <c r="C63" s="66">
        <f t="shared" si="14"/>
        <v>1007</v>
      </c>
      <c r="D63" s="66">
        <f t="shared" si="14"/>
        <v>1009</v>
      </c>
      <c r="E63" s="66">
        <f t="shared" si="14"/>
        <v>1085</v>
      </c>
      <c r="F63" s="66">
        <f>SUM(F64:F66)</f>
        <v>1459</v>
      </c>
      <c r="G63" s="66">
        <f>SUM(G64:G66)</f>
        <v>1247</v>
      </c>
      <c r="H63" s="66">
        <f>SUM(H64:H66)</f>
        <v>1875</v>
      </c>
      <c r="I63" s="66">
        <f>SUM(I64:I66)</f>
        <v>1844</v>
      </c>
      <c r="J63" s="66">
        <f>SUM(J64:J66)</f>
        <v>2166</v>
      </c>
      <c r="K63" s="66">
        <v>2116</v>
      </c>
      <c r="L63" s="66">
        <v>1959</v>
      </c>
      <c r="M63" s="66">
        <v>1814</v>
      </c>
      <c r="N63" s="66">
        <v>2266</v>
      </c>
      <c r="O63" s="66">
        <v>2372</v>
      </c>
      <c r="P63" s="66">
        <v>2046</v>
      </c>
      <c r="Q63" s="66">
        <v>2229</v>
      </c>
      <c r="R63" s="66">
        <v>2015</v>
      </c>
      <c r="S63" s="66">
        <v>2069</v>
      </c>
      <c r="T63" s="66">
        <v>1894</v>
      </c>
      <c r="U63" s="66">
        <v>2126</v>
      </c>
    </row>
    <row r="64" spans="1:21" x14ac:dyDescent="0.2">
      <c r="A64" s="98" t="s">
        <v>255</v>
      </c>
      <c r="B64" s="66">
        <v>209</v>
      </c>
      <c r="C64" s="66">
        <v>229</v>
      </c>
      <c r="D64" s="66">
        <v>261</v>
      </c>
      <c r="E64" s="66">
        <v>226</v>
      </c>
      <c r="F64" s="66">
        <v>267</v>
      </c>
      <c r="G64" s="66">
        <v>198</v>
      </c>
      <c r="H64" s="66">
        <v>321</v>
      </c>
      <c r="I64" s="66">
        <v>316</v>
      </c>
      <c r="J64" s="66">
        <v>376</v>
      </c>
      <c r="K64" s="66">
        <v>367</v>
      </c>
      <c r="L64" s="66">
        <v>333</v>
      </c>
      <c r="M64" s="66">
        <v>336</v>
      </c>
      <c r="N64" s="66">
        <v>407</v>
      </c>
      <c r="O64" s="66">
        <v>451</v>
      </c>
      <c r="P64" s="66">
        <v>371</v>
      </c>
      <c r="Q64" s="66">
        <v>427</v>
      </c>
      <c r="R64" s="66">
        <v>428</v>
      </c>
      <c r="S64" s="66">
        <v>423</v>
      </c>
      <c r="T64" s="66">
        <v>446</v>
      </c>
      <c r="U64" s="66">
        <v>502</v>
      </c>
    </row>
    <row r="65" spans="1:21" x14ac:dyDescent="0.2">
      <c r="A65" s="98" t="s">
        <v>256</v>
      </c>
      <c r="B65" s="66">
        <v>91</v>
      </c>
      <c r="C65" s="66">
        <v>141</v>
      </c>
      <c r="D65" s="66">
        <v>157</v>
      </c>
      <c r="E65" s="66">
        <v>196</v>
      </c>
      <c r="F65" s="66">
        <v>321</v>
      </c>
      <c r="G65" s="66">
        <v>306</v>
      </c>
      <c r="H65" s="66">
        <v>463</v>
      </c>
      <c r="I65" s="66">
        <v>416</v>
      </c>
      <c r="J65" s="66">
        <v>518</v>
      </c>
      <c r="K65" s="66">
        <v>496</v>
      </c>
      <c r="L65" s="66">
        <v>466</v>
      </c>
      <c r="M65" s="66">
        <v>392</v>
      </c>
      <c r="N65" s="66">
        <v>496</v>
      </c>
      <c r="O65" s="66">
        <v>520</v>
      </c>
      <c r="P65" s="66">
        <v>487</v>
      </c>
      <c r="Q65" s="66">
        <v>476</v>
      </c>
      <c r="R65" s="66">
        <v>451</v>
      </c>
      <c r="S65" s="66">
        <v>486</v>
      </c>
      <c r="T65" s="66">
        <v>390</v>
      </c>
      <c r="U65" s="66">
        <v>449</v>
      </c>
    </row>
    <row r="66" spans="1:21" x14ac:dyDescent="0.2">
      <c r="A66" s="98" t="s">
        <v>257</v>
      </c>
      <c r="B66" s="66">
        <v>506</v>
      </c>
      <c r="C66" s="66">
        <v>637</v>
      </c>
      <c r="D66" s="66">
        <v>591</v>
      </c>
      <c r="E66" s="66">
        <v>663</v>
      </c>
      <c r="F66" s="66">
        <v>871</v>
      </c>
      <c r="G66" s="66">
        <v>743</v>
      </c>
      <c r="H66" s="66">
        <v>1091</v>
      </c>
      <c r="I66" s="66">
        <v>1112</v>
      </c>
      <c r="J66" s="66">
        <v>1272</v>
      </c>
      <c r="K66" s="66">
        <v>1253</v>
      </c>
      <c r="L66" s="66">
        <v>1160</v>
      </c>
      <c r="M66" s="66">
        <v>1086</v>
      </c>
      <c r="N66" s="66">
        <v>1363</v>
      </c>
      <c r="O66" s="66">
        <v>1401</v>
      </c>
      <c r="P66" s="66">
        <v>1188</v>
      </c>
      <c r="Q66" s="66">
        <v>1326</v>
      </c>
      <c r="R66" s="66">
        <v>1136</v>
      </c>
      <c r="S66" s="66">
        <v>1160</v>
      </c>
      <c r="T66" s="66">
        <v>1058</v>
      </c>
      <c r="U66" s="66">
        <v>1175</v>
      </c>
    </row>
    <row r="67" spans="1:21" x14ac:dyDescent="0.2">
      <c r="A67" s="98" t="s">
        <v>258</v>
      </c>
      <c r="B67" s="66">
        <f>1838+159</f>
        <v>1997</v>
      </c>
      <c r="C67" s="66">
        <f>2031+199</f>
        <v>2230</v>
      </c>
      <c r="D67" s="66">
        <f>2094+431</f>
        <v>2525</v>
      </c>
      <c r="E67" s="66">
        <f>1965+373</f>
        <v>2338</v>
      </c>
      <c r="F67" s="66">
        <f>2059+308</f>
        <v>2367</v>
      </c>
      <c r="G67" s="66">
        <v>2121</v>
      </c>
      <c r="H67" s="66">
        <v>2981</v>
      </c>
      <c r="I67" s="66">
        <v>2830</v>
      </c>
      <c r="J67" s="66">
        <v>4033</v>
      </c>
      <c r="K67" s="66">
        <v>3717</v>
      </c>
      <c r="L67" s="66">
        <v>4065</v>
      </c>
      <c r="M67" s="66">
        <v>4382</v>
      </c>
      <c r="N67" s="66">
        <v>5666</v>
      </c>
      <c r="O67" s="66">
        <v>4787</v>
      </c>
      <c r="P67" s="66">
        <v>4771</v>
      </c>
      <c r="Q67" s="66">
        <v>4710</v>
      </c>
      <c r="R67" s="66">
        <v>4261</v>
      </c>
      <c r="S67" s="66">
        <v>3858</v>
      </c>
      <c r="T67" s="66">
        <v>3417</v>
      </c>
      <c r="U67" s="66">
        <v>3073</v>
      </c>
    </row>
    <row r="68" spans="1:21" x14ac:dyDescent="0.2">
      <c r="A68" s="98" t="s">
        <v>259</v>
      </c>
      <c r="B68" s="66">
        <v>23</v>
      </c>
      <c r="C68" s="66">
        <v>24</v>
      </c>
      <c r="D68" s="66">
        <v>34</v>
      </c>
      <c r="E68" s="66">
        <v>32</v>
      </c>
      <c r="F68" s="66">
        <v>16</v>
      </c>
      <c r="G68" s="66">
        <v>14</v>
      </c>
      <c r="H68" s="66">
        <v>29</v>
      </c>
      <c r="I68" s="66">
        <v>28</v>
      </c>
      <c r="J68" s="66">
        <v>35</v>
      </c>
      <c r="K68" s="66">
        <v>67</v>
      </c>
      <c r="L68" s="66">
        <v>73</v>
      </c>
      <c r="M68" s="66">
        <v>59</v>
      </c>
      <c r="N68" s="66">
        <v>62</v>
      </c>
      <c r="O68" s="66">
        <v>61</v>
      </c>
      <c r="P68" s="66">
        <v>56</v>
      </c>
      <c r="Q68" s="66">
        <v>55</v>
      </c>
      <c r="R68" s="66">
        <v>58</v>
      </c>
      <c r="S68" s="66">
        <v>63</v>
      </c>
      <c r="T68" s="66">
        <v>64</v>
      </c>
      <c r="U68" s="66">
        <v>66</v>
      </c>
    </row>
    <row r="69" spans="1:21" x14ac:dyDescent="0.2">
      <c r="A69" s="101" t="s">
        <v>260</v>
      </c>
      <c r="B69" s="73">
        <v>17</v>
      </c>
      <c r="C69" s="73">
        <v>22</v>
      </c>
      <c r="D69" s="73">
        <v>47</v>
      </c>
      <c r="E69" s="73">
        <v>19</v>
      </c>
      <c r="F69" s="73">
        <v>38</v>
      </c>
      <c r="G69" s="73">
        <v>16</v>
      </c>
      <c r="H69" s="73">
        <v>16</v>
      </c>
      <c r="I69" s="73">
        <v>13</v>
      </c>
      <c r="J69" s="73">
        <v>16</v>
      </c>
      <c r="K69" s="73">
        <v>12</v>
      </c>
      <c r="L69" s="73">
        <v>12</v>
      </c>
      <c r="M69" s="73">
        <v>9</v>
      </c>
      <c r="N69" s="73">
        <v>11</v>
      </c>
      <c r="O69" s="73">
        <v>15</v>
      </c>
      <c r="P69" s="73">
        <v>14</v>
      </c>
      <c r="Q69" s="73">
        <v>24</v>
      </c>
      <c r="R69" s="73">
        <v>23</v>
      </c>
      <c r="S69" s="73">
        <v>35</v>
      </c>
      <c r="T69" s="73">
        <v>44</v>
      </c>
      <c r="U69" s="73">
        <v>29</v>
      </c>
    </row>
    <row r="70" spans="1:21" x14ac:dyDescent="0.2">
      <c r="A70" s="74" t="s">
        <v>261</v>
      </c>
      <c r="B70" s="74"/>
      <c r="C70" s="74"/>
      <c r="D70" s="74"/>
      <c r="E70" s="74"/>
      <c r="F70" s="74"/>
      <c r="G70" s="10"/>
      <c r="H70" s="10"/>
      <c r="I70" s="74"/>
      <c r="J70" s="10"/>
      <c r="K70" s="10"/>
      <c r="L70" s="10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workbookViewId="0">
      <selection activeCell="G2" sqref="G2"/>
    </sheetView>
  </sheetViews>
  <sheetFormatPr baseColWidth="10" defaultRowHeight="14.25" x14ac:dyDescent="0.2"/>
  <cols>
    <col min="1" max="1" width="19" customWidth="1"/>
  </cols>
  <sheetData>
    <row r="1" spans="1:19" ht="15" x14ac:dyDescent="0.25">
      <c r="A1" s="18" t="s">
        <v>262</v>
      </c>
      <c r="B1" s="19"/>
      <c r="C1" s="19"/>
      <c r="D1" s="19"/>
      <c r="E1" s="19"/>
      <c r="F1" s="19"/>
      <c r="G1" s="5"/>
      <c r="H1" s="5"/>
      <c r="I1" s="5"/>
      <c r="J1" s="52"/>
    </row>
    <row r="2" spans="1:19" ht="15" x14ac:dyDescent="0.25">
      <c r="A2" s="75" t="s">
        <v>486</v>
      </c>
      <c r="B2" s="19"/>
      <c r="C2" s="19"/>
      <c r="D2" s="19"/>
      <c r="E2" s="19"/>
      <c r="F2" s="19"/>
      <c r="G2" s="5"/>
      <c r="H2" s="5"/>
      <c r="I2" s="5"/>
      <c r="J2" s="52"/>
    </row>
    <row r="4" spans="1:19" x14ac:dyDescent="0.2">
      <c r="A4" s="76"/>
      <c r="B4" s="25" t="s">
        <v>70</v>
      </c>
      <c r="C4" s="23"/>
      <c r="D4" s="23"/>
      <c r="E4" s="23"/>
      <c r="F4" s="23"/>
      <c r="G4" s="77"/>
      <c r="H4" s="25" t="s">
        <v>263</v>
      </c>
      <c r="I4" s="23"/>
      <c r="J4" s="23"/>
      <c r="K4" s="23"/>
      <c r="L4" s="23"/>
      <c r="M4" s="23"/>
      <c r="N4" s="78"/>
      <c r="O4" s="78"/>
      <c r="P4" s="26"/>
      <c r="Q4" s="23"/>
      <c r="R4" s="23"/>
      <c r="S4" s="24"/>
    </row>
    <row r="5" spans="1:19" x14ac:dyDescent="0.2">
      <c r="A5" s="28" t="s">
        <v>199</v>
      </c>
      <c r="B5" s="39"/>
      <c r="C5" s="30"/>
      <c r="D5" s="30"/>
      <c r="E5" s="79" t="s">
        <v>264</v>
      </c>
      <c r="F5" s="80"/>
      <c r="G5" s="81"/>
      <c r="H5" s="79" t="s">
        <v>265</v>
      </c>
      <c r="I5" s="81"/>
      <c r="J5" s="79" t="s">
        <v>266</v>
      </c>
      <c r="K5" s="81"/>
      <c r="L5" s="82"/>
      <c r="M5" s="82"/>
      <c r="N5" s="79" t="s">
        <v>267</v>
      </c>
      <c r="O5" s="83"/>
      <c r="P5" s="84" t="s">
        <v>268</v>
      </c>
      <c r="Q5" s="81"/>
      <c r="R5" s="79" t="s">
        <v>269</v>
      </c>
      <c r="S5" s="81"/>
    </row>
    <row r="6" spans="1:19" x14ac:dyDescent="0.2">
      <c r="A6" s="28"/>
      <c r="B6" s="32"/>
      <c r="C6" s="30"/>
      <c r="D6" s="30"/>
      <c r="E6" s="39"/>
      <c r="F6" s="85"/>
      <c r="G6" s="86"/>
      <c r="H6" s="39"/>
      <c r="I6" s="86"/>
      <c r="J6" s="39"/>
      <c r="K6" s="86"/>
      <c r="L6" s="87" t="s">
        <v>270</v>
      </c>
      <c r="M6" s="80"/>
      <c r="N6" s="39"/>
      <c r="O6" s="88"/>
      <c r="P6" s="39"/>
      <c r="Q6" s="86"/>
      <c r="R6" s="39"/>
      <c r="S6" s="86"/>
    </row>
    <row r="7" spans="1:19" ht="15" x14ac:dyDescent="0.25">
      <c r="A7" s="28"/>
      <c r="B7" s="41"/>
      <c r="C7" s="47"/>
      <c r="D7" s="47"/>
      <c r="E7" s="89"/>
      <c r="F7" s="47"/>
      <c r="G7" s="46"/>
      <c r="H7" s="41"/>
      <c r="I7" s="90"/>
      <c r="J7" s="91"/>
      <c r="K7" s="92"/>
      <c r="L7" s="44"/>
      <c r="M7" s="93"/>
      <c r="N7" s="91"/>
      <c r="O7" s="92"/>
      <c r="P7" s="91"/>
      <c r="Q7" s="92"/>
      <c r="R7" s="91"/>
      <c r="S7" s="92"/>
    </row>
    <row r="8" spans="1:19" x14ac:dyDescent="0.2">
      <c r="A8" s="94"/>
      <c r="B8" s="95" t="s">
        <v>73</v>
      </c>
      <c r="C8" s="95" t="s">
        <v>74</v>
      </c>
      <c r="D8" s="96" t="s">
        <v>75</v>
      </c>
      <c r="E8" s="95" t="s">
        <v>73</v>
      </c>
      <c r="F8" s="95" t="s">
        <v>74</v>
      </c>
      <c r="G8" s="96" t="s">
        <v>75</v>
      </c>
      <c r="H8" s="95" t="s">
        <v>73</v>
      </c>
      <c r="I8" s="96" t="s">
        <v>75</v>
      </c>
      <c r="J8" s="95" t="s">
        <v>73</v>
      </c>
      <c r="K8" s="95" t="s">
        <v>75</v>
      </c>
      <c r="L8" s="95" t="s">
        <v>73</v>
      </c>
      <c r="M8" s="95" t="s">
        <v>75</v>
      </c>
      <c r="N8" s="95" t="s">
        <v>73</v>
      </c>
      <c r="O8" s="95" t="s">
        <v>75</v>
      </c>
      <c r="P8" s="95" t="s">
        <v>73</v>
      </c>
      <c r="Q8" s="95" t="s">
        <v>75</v>
      </c>
      <c r="R8" s="96" t="s">
        <v>73</v>
      </c>
      <c r="S8" s="96" t="s">
        <v>75</v>
      </c>
    </row>
    <row r="9" spans="1:19" x14ac:dyDescent="0.2">
      <c r="A9" s="291" t="s">
        <v>200</v>
      </c>
      <c r="B9" s="293">
        <v>1886630</v>
      </c>
      <c r="C9" s="293">
        <v>1001515</v>
      </c>
      <c r="D9" s="293">
        <v>885115</v>
      </c>
      <c r="E9" s="293">
        <v>381948</v>
      </c>
      <c r="F9" s="293">
        <v>208709</v>
      </c>
      <c r="G9" s="293">
        <v>173239</v>
      </c>
      <c r="H9" s="293">
        <v>821147</v>
      </c>
      <c r="I9" s="293">
        <v>364568</v>
      </c>
      <c r="J9" s="293">
        <v>895924</v>
      </c>
      <c r="K9" s="293">
        <v>427752</v>
      </c>
      <c r="L9" s="293">
        <v>153689</v>
      </c>
      <c r="M9" s="293">
        <v>74779</v>
      </c>
      <c r="N9" s="293">
        <v>37974</v>
      </c>
      <c r="O9" s="293">
        <v>29873</v>
      </c>
      <c r="P9" s="293">
        <v>127375</v>
      </c>
      <c r="Q9" s="293">
        <v>61963</v>
      </c>
      <c r="R9" s="293">
        <v>4210</v>
      </c>
      <c r="S9" s="293">
        <v>959</v>
      </c>
    </row>
    <row r="10" spans="1:19" x14ac:dyDescent="0.2">
      <c r="A10" s="98" t="s">
        <v>201</v>
      </c>
      <c r="B10" s="66">
        <v>1641560</v>
      </c>
      <c r="C10" s="66">
        <v>888730</v>
      </c>
      <c r="D10" s="66">
        <v>752830</v>
      </c>
      <c r="E10" s="66">
        <v>350210</v>
      </c>
      <c r="F10" s="66">
        <v>192400</v>
      </c>
      <c r="G10" s="66">
        <v>157810</v>
      </c>
      <c r="H10" s="66">
        <v>723342</v>
      </c>
      <c r="I10" s="66">
        <v>317942</v>
      </c>
      <c r="J10" s="66">
        <v>770326</v>
      </c>
      <c r="K10" s="66">
        <v>353951</v>
      </c>
      <c r="L10" s="66">
        <v>109331</v>
      </c>
      <c r="M10" s="66">
        <v>45701</v>
      </c>
      <c r="N10" s="66">
        <v>34920</v>
      </c>
      <c r="O10" s="66">
        <v>27275</v>
      </c>
      <c r="P10" s="66">
        <v>110472</v>
      </c>
      <c r="Q10" s="66">
        <v>52942</v>
      </c>
      <c r="R10" s="66">
        <v>2500</v>
      </c>
      <c r="S10" s="66">
        <v>720</v>
      </c>
    </row>
    <row r="11" spans="1:19" x14ac:dyDescent="0.2">
      <c r="A11" s="98" t="s">
        <v>484</v>
      </c>
      <c r="B11" s="66">
        <v>1279455</v>
      </c>
      <c r="C11" s="66">
        <v>705453</v>
      </c>
      <c r="D11" s="66">
        <v>574002</v>
      </c>
      <c r="E11" s="66">
        <v>252090</v>
      </c>
      <c r="F11" s="66">
        <v>140511</v>
      </c>
      <c r="G11" s="66">
        <v>111579</v>
      </c>
      <c r="H11" s="66">
        <v>591772</v>
      </c>
      <c r="I11" s="66">
        <v>258804</v>
      </c>
      <c r="J11" s="66">
        <v>561982</v>
      </c>
      <c r="K11" s="66">
        <v>248005</v>
      </c>
      <c r="L11" s="66">
        <v>80853</v>
      </c>
      <c r="M11" s="66">
        <v>30840</v>
      </c>
      <c r="N11" s="66">
        <v>29194</v>
      </c>
      <c r="O11" s="66">
        <v>22365</v>
      </c>
      <c r="P11" s="66">
        <v>94166</v>
      </c>
      <c r="Q11" s="66">
        <v>44151</v>
      </c>
      <c r="R11" s="66">
        <v>2341</v>
      </c>
      <c r="S11" s="66">
        <v>677</v>
      </c>
    </row>
    <row r="12" spans="1:19" x14ac:dyDescent="0.2">
      <c r="A12" s="98" t="s">
        <v>485</v>
      </c>
      <c r="B12" s="66">
        <v>1275545</v>
      </c>
      <c r="C12" s="66">
        <v>703416</v>
      </c>
      <c r="D12" s="66">
        <v>572129</v>
      </c>
      <c r="E12" s="66">
        <v>251042</v>
      </c>
      <c r="F12" s="66">
        <v>139959</v>
      </c>
      <c r="G12" s="66">
        <v>111083</v>
      </c>
      <c r="H12" s="66">
        <v>589870</v>
      </c>
      <c r="I12" s="66">
        <v>257867</v>
      </c>
      <c r="J12" s="66">
        <v>560339</v>
      </c>
      <c r="K12" s="66">
        <v>247248</v>
      </c>
      <c r="L12" s="66">
        <v>80159</v>
      </c>
      <c r="M12" s="66">
        <v>30530</v>
      </c>
      <c r="N12" s="66">
        <v>29120</v>
      </c>
      <c r="O12" s="66">
        <v>22320</v>
      </c>
      <c r="P12" s="66">
        <v>93883</v>
      </c>
      <c r="Q12" s="66">
        <v>44019</v>
      </c>
      <c r="R12" s="66">
        <v>2333</v>
      </c>
      <c r="S12" s="66">
        <v>675</v>
      </c>
    </row>
    <row r="13" spans="1:19" x14ac:dyDescent="0.2">
      <c r="A13" s="99" t="s">
        <v>202</v>
      </c>
      <c r="B13" s="67">
        <v>11887</v>
      </c>
      <c r="C13" s="67">
        <v>6391</v>
      </c>
      <c r="D13" s="67">
        <v>5496</v>
      </c>
      <c r="E13" s="67">
        <v>1495</v>
      </c>
      <c r="F13" s="67">
        <v>813</v>
      </c>
      <c r="G13" s="67">
        <v>682</v>
      </c>
      <c r="H13" s="67">
        <v>5683</v>
      </c>
      <c r="I13" s="67">
        <v>2571</v>
      </c>
      <c r="J13" s="67">
        <v>4951</v>
      </c>
      <c r="K13" s="67">
        <v>2272</v>
      </c>
      <c r="L13" s="67">
        <v>876</v>
      </c>
      <c r="M13" s="67">
        <v>383</v>
      </c>
      <c r="N13" s="67">
        <v>279</v>
      </c>
      <c r="O13" s="67">
        <v>198</v>
      </c>
      <c r="P13" s="67">
        <v>925</v>
      </c>
      <c r="Q13" s="67">
        <v>435</v>
      </c>
      <c r="R13" s="67">
        <v>49</v>
      </c>
      <c r="S13" s="67">
        <v>20</v>
      </c>
    </row>
    <row r="14" spans="1:19" x14ac:dyDescent="0.2">
      <c r="A14" s="100" t="s">
        <v>203</v>
      </c>
      <c r="B14" s="67">
        <v>5004</v>
      </c>
      <c r="C14" s="67">
        <v>2009</v>
      </c>
      <c r="D14" s="67">
        <v>2995</v>
      </c>
      <c r="E14" s="67">
        <v>275</v>
      </c>
      <c r="F14" s="67">
        <v>126</v>
      </c>
      <c r="G14" s="67">
        <v>149</v>
      </c>
      <c r="H14" s="67">
        <v>2157</v>
      </c>
      <c r="I14" s="67">
        <v>1219</v>
      </c>
      <c r="J14" s="67">
        <v>2384</v>
      </c>
      <c r="K14" s="67">
        <v>1412</v>
      </c>
      <c r="L14" s="67">
        <v>427</v>
      </c>
      <c r="M14" s="67">
        <v>377</v>
      </c>
      <c r="N14" s="67">
        <v>76</v>
      </c>
      <c r="O14" s="67">
        <v>71</v>
      </c>
      <c r="P14" s="67">
        <v>374</v>
      </c>
      <c r="Q14" s="67">
        <v>290</v>
      </c>
      <c r="R14" s="67">
        <v>13</v>
      </c>
      <c r="S14" s="67">
        <v>3</v>
      </c>
    </row>
    <row r="15" spans="1:19" x14ac:dyDescent="0.2">
      <c r="A15" s="99" t="s">
        <v>204</v>
      </c>
      <c r="B15" s="67">
        <v>4710</v>
      </c>
      <c r="C15" s="67">
        <v>2418</v>
      </c>
      <c r="D15" s="67">
        <v>2292</v>
      </c>
      <c r="E15" s="67">
        <v>587</v>
      </c>
      <c r="F15" s="67">
        <v>304</v>
      </c>
      <c r="G15" s="67">
        <v>283</v>
      </c>
      <c r="H15" s="67">
        <v>2022</v>
      </c>
      <c r="I15" s="67">
        <v>949</v>
      </c>
      <c r="J15" s="67">
        <v>2264</v>
      </c>
      <c r="K15" s="67">
        <v>1131</v>
      </c>
      <c r="L15" s="67">
        <v>578</v>
      </c>
      <c r="M15" s="67">
        <v>347</v>
      </c>
      <c r="N15" s="67">
        <v>89</v>
      </c>
      <c r="O15" s="67">
        <v>64</v>
      </c>
      <c r="P15" s="67">
        <v>313</v>
      </c>
      <c r="Q15" s="67">
        <v>143</v>
      </c>
      <c r="R15" s="67">
        <v>22</v>
      </c>
      <c r="S15" s="67">
        <v>5</v>
      </c>
    </row>
    <row r="16" spans="1:19" x14ac:dyDescent="0.2">
      <c r="A16" s="99" t="s">
        <v>205</v>
      </c>
      <c r="B16" s="67">
        <v>293156</v>
      </c>
      <c r="C16" s="67">
        <v>162737</v>
      </c>
      <c r="D16" s="67">
        <v>130419</v>
      </c>
      <c r="E16" s="67">
        <v>29849</v>
      </c>
      <c r="F16" s="67">
        <v>15917</v>
      </c>
      <c r="G16" s="67">
        <v>13932</v>
      </c>
      <c r="H16" s="67">
        <v>158171</v>
      </c>
      <c r="I16" s="67">
        <v>70622</v>
      </c>
      <c r="J16" s="67">
        <v>106233</v>
      </c>
      <c r="K16" s="67">
        <v>45992</v>
      </c>
      <c r="L16" s="67">
        <v>19229</v>
      </c>
      <c r="M16" s="67">
        <v>8733</v>
      </c>
      <c r="N16" s="67">
        <v>4408</v>
      </c>
      <c r="O16" s="67">
        <v>3082</v>
      </c>
      <c r="P16" s="67">
        <v>23430</v>
      </c>
      <c r="Q16" s="67">
        <v>10414</v>
      </c>
      <c r="R16" s="67">
        <v>914</v>
      </c>
      <c r="S16" s="67">
        <v>309</v>
      </c>
    </row>
    <row r="17" spans="1:19" x14ac:dyDescent="0.2">
      <c r="A17" s="99" t="s">
        <v>206</v>
      </c>
      <c r="B17" s="67">
        <v>3530</v>
      </c>
      <c r="C17" s="67">
        <v>1441</v>
      </c>
      <c r="D17" s="67">
        <v>2089</v>
      </c>
      <c r="E17" s="67">
        <v>415</v>
      </c>
      <c r="F17" s="67">
        <v>215</v>
      </c>
      <c r="G17" s="67">
        <v>200</v>
      </c>
      <c r="H17" s="67">
        <v>1776</v>
      </c>
      <c r="I17" s="67">
        <v>1042</v>
      </c>
      <c r="J17" s="67">
        <v>1490</v>
      </c>
      <c r="K17" s="67">
        <v>878</v>
      </c>
      <c r="L17" s="67">
        <v>264</v>
      </c>
      <c r="M17" s="67">
        <v>198</v>
      </c>
      <c r="N17" s="67">
        <v>40</v>
      </c>
      <c r="O17" s="67">
        <v>30</v>
      </c>
      <c r="P17" s="67">
        <v>218</v>
      </c>
      <c r="Q17" s="67">
        <v>138</v>
      </c>
      <c r="R17" s="67">
        <v>6</v>
      </c>
      <c r="S17" s="67">
        <v>1</v>
      </c>
    </row>
    <row r="18" spans="1:19" x14ac:dyDescent="0.2">
      <c r="A18" s="99" t="s">
        <v>207</v>
      </c>
      <c r="B18" s="67">
        <v>110190</v>
      </c>
      <c r="C18" s="67">
        <v>60058</v>
      </c>
      <c r="D18" s="67">
        <v>50132</v>
      </c>
      <c r="E18" s="67">
        <v>13910</v>
      </c>
      <c r="F18" s="67">
        <v>7227</v>
      </c>
      <c r="G18" s="67">
        <v>6683</v>
      </c>
      <c r="H18" s="67">
        <v>60709</v>
      </c>
      <c r="I18" s="67">
        <v>27509</v>
      </c>
      <c r="J18" s="67">
        <v>37954</v>
      </c>
      <c r="K18" s="67">
        <v>16778</v>
      </c>
      <c r="L18" s="67">
        <v>8556</v>
      </c>
      <c r="M18" s="67">
        <v>3192</v>
      </c>
      <c r="N18" s="67">
        <v>2052</v>
      </c>
      <c r="O18" s="67">
        <v>1561</v>
      </c>
      <c r="P18" s="67">
        <v>9103</v>
      </c>
      <c r="Q18" s="67">
        <v>4183</v>
      </c>
      <c r="R18" s="67">
        <v>372</v>
      </c>
      <c r="S18" s="67">
        <v>101</v>
      </c>
    </row>
    <row r="19" spans="1:19" x14ac:dyDescent="0.2">
      <c r="A19" s="99" t="s">
        <v>208</v>
      </c>
      <c r="B19" s="67">
        <v>9676</v>
      </c>
      <c r="C19" s="67">
        <v>5488</v>
      </c>
      <c r="D19" s="67">
        <v>4188</v>
      </c>
      <c r="E19" s="67">
        <v>1354</v>
      </c>
      <c r="F19" s="67">
        <v>861</v>
      </c>
      <c r="G19" s="67">
        <v>493</v>
      </c>
      <c r="H19" s="67">
        <v>4618</v>
      </c>
      <c r="I19" s="67">
        <v>1954</v>
      </c>
      <c r="J19" s="67">
        <v>4274</v>
      </c>
      <c r="K19" s="67">
        <v>1831</v>
      </c>
      <c r="L19" s="67">
        <v>566</v>
      </c>
      <c r="M19" s="67">
        <v>158</v>
      </c>
      <c r="N19" s="67">
        <v>244</v>
      </c>
      <c r="O19" s="67">
        <v>191</v>
      </c>
      <c r="P19" s="67">
        <v>527</v>
      </c>
      <c r="Q19" s="67">
        <v>209</v>
      </c>
      <c r="R19" s="67">
        <v>13</v>
      </c>
      <c r="S19" s="67">
        <v>3</v>
      </c>
    </row>
    <row r="20" spans="1:19" x14ac:dyDescent="0.2">
      <c r="A20" s="99" t="s">
        <v>209</v>
      </c>
      <c r="B20" s="67">
        <v>40405</v>
      </c>
      <c r="C20" s="67">
        <v>23167</v>
      </c>
      <c r="D20" s="67">
        <v>17238</v>
      </c>
      <c r="E20" s="67">
        <v>4333</v>
      </c>
      <c r="F20" s="67">
        <v>2331</v>
      </c>
      <c r="G20" s="67">
        <v>2002</v>
      </c>
      <c r="H20" s="67">
        <v>18538</v>
      </c>
      <c r="I20" s="67">
        <v>8258</v>
      </c>
      <c r="J20" s="67">
        <v>18906</v>
      </c>
      <c r="K20" s="67">
        <v>7662</v>
      </c>
      <c r="L20" s="67">
        <v>2529</v>
      </c>
      <c r="M20" s="67">
        <v>807</v>
      </c>
      <c r="N20" s="67">
        <v>573</v>
      </c>
      <c r="O20" s="67">
        <v>394</v>
      </c>
      <c r="P20" s="67">
        <v>2255</v>
      </c>
      <c r="Q20" s="67">
        <v>889</v>
      </c>
      <c r="R20" s="67">
        <v>133</v>
      </c>
      <c r="S20" s="67">
        <v>35</v>
      </c>
    </row>
    <row r="21" spans="1:19" x14ac:dyDescent="0.2">
      <c r="A21" s="99" t="s">
        <v>210</v>
      </c>
      <c r="B21" s="67">
        <v>3619</v>
      </c>
      <c r="C21" s="67">
        <v>2041</v>
      </c>
      <c r="D21" s="67">
        <v>1578</v>
      </c>
      <c r="E21" s="67">
        <v>420</v>
      </c>
      <c r="F21" s="67">
        <v>226</v>
      </c>
      <c r="G21" s="67">
        <v>194</v>
      </c>
      <c r="H21" s="67">
        <v>1908</v>
      </c>
      <c r="I21" s="67">
        <v>838</v>
      </c>
      <c r="J21" s="67">
        <v>1555</v>
      </c>
      <c r="K21" s="67">
        <v>671</v>
      </c>
      <c r="L21" s="67">
        <v>244</v>
      </c>
      <c r="M21" s="67">
        <v>96</v>
      </c>
      <c r="N21" s="67">
        <v>18</v>
      </c>
      <c r="O21" s="67">
        <v>14</v>
      </c>
      <c r="P21" s="67">
        <v>130</v>
      </c>
      <c r="Q21" s="67">
        <v>53</v>
      </c>
      <c r="R21" s="67">
        <v>8</v>
      </c>
      <c r="S21" s="67">
        <v>2</v>
      </c>
    </row>
    <row r="22" spans="1:19" x14ac:dyDescent="0.2">
      <c r="A22" s="99" t="s">
        <v>211</v>
      </c>
      <c r="B22" s="67">
        <v>301254</v>
      </c>
      <c r="C22" s="67">
        <v>175364</v>
      </c>
      <c r="D22" s="67">
        <v>125890</v>
      </c>
      <c r="E22" s="67">
        <v>104874</v>
      </c>
      <c r="F22" s="67">
        <v>61216</v>
      </c>
      <c r="G22" s="67">
        <v>43658</v>
      </c>
      <c r="H22" s="67">
        <v>114699</v>
      </c>
      <c r="I22" s="67">
        <v>44827</v>
      </c>
      <c r="J22" s="67">
        <v>149346</v>
      </c>
      <c r="K22" s="67">
        <v>60424</v>
      </c>
      <c r="L22" s="67">
        <v>22963</v>
      </c>
      <c r="M22" s="67">
        <v>4431</v>
      </c>
      <c r="N22" s="67">
        <v>14485</v>
      </c>
      <c r="O22" s="67">
        <v>11405</v>
      </c>
      <c r="P22" s="67">
        <v>22466</v>
      </c>
      <c r="Q22" s="67">
        <v>9161</v>
      </c>
      <c r="R22" s="67">
        <v>258</v>
      </c>
      <c r="S22" s="67">
        <v>73</v>
      </c>
    </row>
    <row r="23" spans="1:19" x14ac:dyDescent="0.2">
      <c r="A23" s="99" t="s">
        <v>212</v>
      </c>
      <c r="B23" s="67">
        <v>1393</v>
      </c>
      <c r="C23" s="67">
        <v>811</v>
      </c>
      <c r="D23" s="67">
        <v>582</v>
      </c>
      <c r="E23" s="67">
        <v>141</v>
      </c>
      <c r="F23" s="67">
        <v>86</v>
      </c>
      <c r="G23" s="67">
        <v>55</v>
      </c>
      <c r="H23" s="67">
        <v>936</v>
      </c>
      <c r="I23" s="67">
        <v>388</v>
      </c>
      <c r="J23" s="67">
        <v>377</v>
      </c>
      <c r="K23" s="67">
        <v>159</v>
      </c>
      <c r="L23" s="67">
        <v>128</v>
      </c>
      <c r="M23" s="67">
        <v>47</v>
      </c>
      <c r="N23" s="67">
        <v>15</v>
      </c>
      <c r="O23" s="67">
        <v>8</v>
      </c>
      <c r="P23" s="67">
        <v>64</v>
      </c>
      <c r="Q23" s="67">
        <v>26</v>
      </c>
      <c r="R23" s="67">
        <v>1</v>
      </c>
      <c r="S23" s="67">
        <v>1</v>
      </c>
    </row>
    <row r="24" spans="1:19" x14ac:dyDescent="0.2">
      <c r="A24" s="100" t="s">
        <v>213</v>
      </c>
      <c r="B24" s="67">
        <v>167</v>
      </c>
      <c r="C24" s="67">
        <v>77</v>
      </c>
      <c r="D24" s="67">
        <v>90</v>
      </c>
      <c r="E24" s="67">
        <v>7</v>
      </c>
      <c r="F24" s="67">
        <v>3</v>
      </c>
      <c r="G24" s="67">
        <v>4</v>
      </c>
      <c r="H24" s="67">
        <v>76</v>
      </c>
      <c r="I24" s="67">
        <v>41</v>
      </c>
      <c r="J24" s="67">
        <v>82</v>
      </c>
      <c r="K24" s="67">
        <v>42</v>
      </c>
      <c r="L24" s="67">
        <v>18</v>
      </c>
      <c r="M24" s="67">
        <v>9</v>
      </c>
      <c r="N24" s="67">
        <v>1</v>
      </c>
      <c r="O24" s="67">
        <v>1</v>
      </c>
      <c r="P24" s="67">
        <v>7</v>
      </c>
      <c r="Q24" s="67">
        <v>6</v>
      </c>
      <c r="R24" s="67">
        <v>1</v>
      </c>
      <c r="S24" s="67">
        <v>0</v>
      </c>
    </row>
    <row r="25" spans="1:19" x14ac:dyDescent="0.2">
      <c r="A25" s="99" t="s">
        <v>214</v>
      </c>
      <c r="B25" s="67">
        <v>20081</v>
      </c>
      <c r="C25" s="67">
        <v>11051</v>
      </c>
      <c r="D25" s="67">
        <v>9030</v>
      </c>
      <c r="E25" s="67">
        <v>2940</v>
      </c>
      <c r="F25" s="67">
        <v>1561</v>
      </c>
      <c r="G25" s="67">
        <v>1379</v>
      </c>
      <c r="H25" s="67">
        <v>8709</v>
      </c>
      <c r="I25" s="67">
        <v>4050</v>
      </c>
      <c r="J25" s="67">
        <v>9377</v>
      </c>
      <c r="K25" s="67">
        <v>3970</v>
      </c>
      <c r="L25" s="67">
        <v>1930</v>
      </c>
      <c r="M25" s="67">
        <v>680</v>
      </c>
      <c r="N25" s="67">
        <v>468</v>
      </c>
      <c r="O25" s="67">
        <v>344</v>
      </c>
      <c r="P25" s="67">
        <v>1446</v>
      </c>
      <c r="Q25" s="67">
        <v>649</v>
      </c>
      <c r="R25" s="67">
        <v>81</v>
      </c>
      <c r="S25" s="67">
        <v>17</v>
      </c>
    </row>
    <row r="26" spans="1:19" x14ac:dyDescent="0.2">
      <c r="A26" s="99" t="s">
        <v>215</v>
      </c>
      <c r="B26" s="67">
        <v>39646</v>
      </c>
      <c r="C26" s="67">
        <v>21487</v>
      </c>
      <c r="D26" s="67">
        <v>18159</v>
      </c>
      <c r="E26" s="67">
        <v>5551</v>
      </c>
      <c r="F26" s="67">
        <v>3070</v>
      </c>
      <c r="G26" s="67">
        <v>2481</v>
      </c>
      <c r="H26" s="67">
        <v>16972</v>
      </c>
      <c r="I26" s="67">
        <v>7933</v>
      </c>
      <c r="J26" s="67">
        <v>16967</v>
      </c>
      <c r="K26" s="67">
        <v>7440</v>
      </c>
      <c r="L26" s="67">
        <v>6305</v>
      </c>
      <c r="M26" s="67">
        <v>2499</v>
      </c>
      <c r="N26" s="67">
        <v>1211</v>
      </c>
      <c r="O26" s="67">
        <v>816</v>
      </c>
      <c r="P26" s="67">
        <v>4412</v>
      </c>
      <c r="Q26" s="67">
        <v>1946</v>
      </c>
      <c r="R26" s="67">
        <v>84</v>
      </c>
      <c r="S26" s="67">
        <v>24</v>
      </c>
    </row>
    <row r="27" spans="1:19" x14ac:dyDescent="0.2">
      <c r="A27" s="99" t="s">
        <v>271</v>
      </c>
      <c r="B27" s="67">
        <v>17927</v>
      </c>
      <c r="C27" s="67">
        <v>8405</v>
      </c>
      <c r="D27" s="67">
        <v>9522</v>
      </c>
      <c r="E27" s="67">
        <v>1393</v>
      </c>
      <c r="F27" s="67">
        <v>720</v>
      </c>
      <c r="G27" s="67">
        <v>673</v>
      </c>
      <c r="H27" s="67">
        <v>7889</v>
      </c>
      <c r="I27" s="67">
        <v>3968</v>
      </c>
      <c r="J27" s="67">
        <v>8662</v>
      </c>
      <c r="K27" s="67">
        <v>4585</v>
      </c>
      <c r="L27" s="67">
        <v>1092</v>
      </c>
      <c r="M27" s="67">
        <v>980</v>
      </c>
      <c r="N27" s="67">
        <v>209</v>
      </c>
      <c r="O27" s="67">
        <v>185</v>
      </c>
      <c r="P27" s="67">
        <v>1142</v>
      </c>
      <c r="Q27" s="67">
        <v>781</v>
      </c>
      <c r="R27" s="67">
        <v>25</v>
      </c>
      <c r="S27" s="67">
        <v>3</v>
      </c>
    </row>
    <row r="28" spans="1:19" x14ac:dyDescent="0.2">
      <c r="A28" s="100" t="s">
        <v>217</v>
      </c>
      <c r="B28" s="67">
        <v>253769</v>
      </c>
      <c r="C28" s="67">
        <v>140441</v>
      </c>
      <c r="D28" s="67">
        <v>113328</v>
      </c>
      <c r="E28" s="67">
        <v>49504</v>
      </c>
      <c r="F28" s="67">
        <v>26145</v>
      </c>
      <c r="G28" s="67">
        <v>23359</v>
      </c>
      <c r="H28" s="67">
        <v>113868</v>
      </c>
      <c r="I28" s="67">
        <v>48692</v>
      </c>
      <c r="J28" s="67">
        <v>123492</v>
      </c>
      <c r="K28" s="67">
        <v>55831</v>
      </c>
      <c r="L28" s="67">
        <v>3456</v>
      </c>
      <c r="M28" s="67">
        <v>1359</v>
      </c>
      <c r="N28" s="67">
        <v>1695</v>
      </c>
      <c r="O28" s="67">
        <v>1298</v>
      </c>
      <c r="P28" s="67">
        <v>14614</v>
      </c>
      <c r="Q28" s="67">
        <v>7479</v>
      </c>
      <c r="R28" s="67">
        <v>100</v>
      </c>
      <c r="S28" s="67">
        <v>28</v>
      </c>
    </row>
    <row r="29" spans="1:19" x14ac:dyDescent="0.2">
      <c r="A29" s="100" t="s">
        <v>218</v>
      </c>
      <c r="B29" s="67">
        <v>10195</v>
      </c>
      <c r="C29" s="67">
        <v>3352</v>
      </c>
      <c r="D29" s="67">
        <v>6843</v>
      </c>
      <c r="E29" s="67">
        <v>509</v>
      </c>
      <c r="F29" s="67">
        <v>268</v>
      </c>
      <c r="G29" s="67">
        <v>241</v>
      </c>
      <c r="H29" s="67">
        <v>4715</v>
      </c>
      <c r="I29" s="67">
        <v>2945</v>
      </c>
      <c r="J29" s="67">
        <v>4525</v>
      </c>
      <c r="K29" s="67">
        <v>3107</v>
      </c>
      <c r="L29" s="67">
        <v>957</v>
      </c>
      <c r="M29" s="67">
        <v>841</v>
      </c>
      <c r="N29" s="67">
        <v>134</v>
      </c>
      <c r="O29" s="67">
        <v>117</v>
      </c>
      <c r="P29" s="67">
        <v>788</v>
      </c>
      <c r="Q29" s="67">
        <v>669</v>
      </c>
      <c r="R29" s="67">
        <v>33</v>
      </c>
      <c r="S29" s="67">
        <v>5</v>
      </c>
    </row>
    <row r="30" spans="1:19" x14ac:dyDescent="0.2">
      <c r="A30" s="99" t="s">
        <v>219</v>
      </c>
      <c r="B30" s="67">
        <v>7902</v>
      </c>
      <c r="C30" s="67">
        <v>4028</v>
      </c>
      <c r="D30" s="67">
        <v>3874</v>
      </c>
      <c r="E30" s="67">
        <v>974</v>
      </c>
      <c r="F30" s="67">
        <v>520</v>
      </c>
      <c r="G30" s="67">
        <v>454</v>
      </c>
      <c r="H30" s="67">
        <v>3928</v>
      </c>
      <c r="I30" s="67">
        <v>1902</v>
      </c>
      <c r="J30" s="67">
        <v>3388</v>
      </c>
      <c r="K30" s="67">
        <v>1662</v>
      </c>
      <c r="L30" s="67">
        <v>561</v>
      </c>
      <c r="M30" s="67">
        <v>298</v>
      </c>
      <c r="N30" s="67">
        <v>121</v>
      </c>
      <c r="O30" s="67">
        <v>82</v>
      </c>
      <c r="P30" s="67">
        <v>453</v>
      </c>
      <c r="Q30" s="67">
        <v>226</v>
      </c>
      <c r="R30" s="67">
        <v>12</v>
      </c>
      <c r="S30" s="67">
        <v>2</v>
      </c>
    </row>
    <row r="31" spans="1:19" x14ac:dyDescent="0.2">
      <c r="A31" s="99" t="s">
        <v>220</v>
      </c>
      <c r="B31" s="67">
        <v>75387</v>
      </c>
      <c r="C31" s="67">
        <v>41772</v>
      </c>
      <c r="D31" s="67">
        <v>33615</v>
      </c>
      <c r="E31" s="67">
        <v>21529</v>
      </c>
      <c r="F31" s="67">
        <v>12451</v>
      </c>
      <c r="G31" s="67">
        <v>9078</v>
      </c>
      <c r="H31" s="67">
        <v>34108</v>
      </c>
      <c r="I31" s="67">
        <v>14326</v>
      </c>
      <c r="J31" s="67">
        <v>33497</v>
      </c>
      <c r="K31" s="67">
        <v>14895</v>
      </c>
      <c r="L31" s="67">
        <v>4566</v>
      </c>
      <c r="M31" s="67">
        <v>1632</v>
      </c>
      <c r="N31" s="67">
        <v>1974</v>
      </c>
      <c r="O31" s="67">
        <v>1601</v>
      </c>
      <c r="P31" s="67">
        <v>5691</v>
      </c>
      <c r="Q31" s="67">
        <v>2765</v>
      </c>
      <c r="R31" s="67">
        <v>117</v>
      </c>
      <c r="S31" s="67">
        <v>28</v>
      </c>
    </row>
    <row r="32" spans="1:19" x14ac:dyDescent="0.2">
      <c r="A32" s="100" t="s">
        <v>221</v>
      </c>
      <c r="B32" s="67">
        <v>11593</v>
      </c>
      <c r="C32" s="67">
        <v>5673</v>
      </c>
      <c r="D32" s="67">
        <v>5920</v>
      </c>
      <c r="E32" s="67">
        <v>777</v>
      </c>
      <c r="F32" s="67">
        <v>432</v>
      </c>
      <c r="G32" s="67">
        <v>345</v>
      </c>
      <c r="H32" s="67">
        <v>5890</v>
      </c>
      <c r="I32" s="67">
        <v>2899</v>
      </c>
      <c r="J32" s="67">
        <v>4541</v>
      </c>
      <c r="K32" s="67">
        <v>2303</v>
      </c>
      <c r="L32" s="67">
        <v>710</v>
      </c>
      <c r="M32" s="67">
        <v>574</v>
      </c>
      <c r="N32" s="67">
        <v>134</v>
      </c>
      <c r="O32" s="67">
        <v>106</v>
      </c>
      <c r="P32" s="67">
        <v>1007</v>
      </c>
      <c r="Q32" s="67">
        <v>607</v>
      </c>
      <c r="R32" s="67">
        <v>21</v>
      </c>
      <c r="S32" s="67">
        <v>5</v>
      </c>
    </row>
    <row r="33" spans="1:19" x14ac:dyDescent="0.2">
      <c r="A33" s="100" t="s">
        <v>222</v>
      </c>
      <c r="B33" s="67">
        <v>291</v>
      </c>
      <c r="C33" s="67">
        <v>174</v>
      </c>
      <c r="D33" s="67">
        <v>117</v>
      </c>
      <c r="E33" s="67">
        <v>10</v>
      </c>
      <c r="F33" s="67">
        <v>7</v>
      </c>
      <c r="G33" s="67">
        <v>3</v>
      </c>
      <c r="H33" s="67">
        <v>170</v>
      </c>
      <c r="I33" s="67">
        <v>66</v>
      </c>
      <c r="J33" s="67">
        <v>106</v>
      </c>
      <c r="K33" s="67">
        <v>46</v>
      </c>
      <c r="L33" s="67">
        <v>20</v>
      </c>
      <c r="M33" s="67">
        <v>11</v>
      </c>
      <c r="N33" s="67">
        <v>4</v>
      </c>
      <c r="O33" s="67">
        <v>1</v>
      </c>
      <c r="P33" s="67">
        <v>11</v>
      </c>
      <c r="Q33" s="67">
        <v>4</v>
      </c>
      <c r="R33" s="67">
        <v>0</v>
      </c>
      <c r="S33" s="67">
        <v>0</v>
      </c>
    </row>
    <row r="34" spans="1:19" x14ac:dyDescent="0.2">
      <c r="A34" s="100" t="s">
        <v>223</v>
      </c>
      <c r="B34" s="67">
        <v>9695</v>
      </c>
      <c r="C34" s="67">
        <v>4003</v>
      </c>
      <c r="D34" s="67">
        <v>5692</v>
      </c>
      <c r="E34" s="67">
        <v>702</v>
      </c>
      <c r="F34" s="67">
        <v>373</v>
      </c>
      <c r="G34" s="67">
        <v>329</v>
      </c>
      <c r="H34" s="67">
        <v>5107</v>
      </c>
      <c r="I34" s="67">
        <v>2692</v>
      </c>
      <c r="J34" s="67">
        <v>3569</v>
      </c>
      <c r="K34" s="67">
        <v>2254</v>
      </c>
      <c r="L34" s="67">
        <v>811</v>
      </c>
      <c r="M34" s="67">
        <v>747</v>
      </c>
      <c r="N34" s="67">
        <v>81</v>
      </c>
      <c r="O34" s="67">
        <v>74</v>
      </c>
      <c r="P34" s="67">
        <v>925</v>
      </c>
      <c r="Q34" s="67">
        <v>670</v>
      </c>
      <c r="R34" s="67">
        <v>13</v>
      </c>
      <c r="S34" s="67">
        <v>2</v>
      </c>
    </row>
    <row r="35" spans="1:19" x14ac:dyDescent="0.2">
      <c r="A35" s="100" t="s">
        <v>224</v>
      </c>
      <c r="B35" s="67">
        <v>6212</v>
      </c>
      <c r="C35" s="67">
        <v>2653</v>
      </c>
      <c r="D35" s="67">
        <v>3559</v>
      </c>
      <c r="E35" s="67">
        <v>553</v>
      </c>
      <c r="F35" s="67">
        <v>288</v>
      </c>
      <c r="G35" s="67">
        <v>265</v>
      </c>
      <c r="H35" s="67">
        <v>2862</v>
      </c>
      <c r="I35" s="67">
        <v>1442</v>
      </c>
      <c r="J35" s="67">
        <v>2440</v>
      </c>
      <c r="K35" s="67">
        <v>1521</v>
      </c>
      <c r="L35" s="67">
        <v>664</v>
      </c>
      <c r="M35" s="67">
        <v>565</v>
      </c>
      <c r="N35" s="67">
        <v>92</v>
      </c>
      <c r="O35" s="67">
        <v>74</v>
      </c>
      <c r="P35" s="67">
        <v>797</v>
      </c>
      <c r="Q35" s="67">
        <v>519</v>
      </c>
      <c r="R35" s="67">
        <v>21</v>
      </c>
      <c r="S35" s="67">
        <v>3</v>
      </c>
    </row>
    <row r="36" spans="1:19" x14ac:dyDescent="0.2">
      <c r="A36" s="100" t="s">
        <v>235</v>
      </c>
      <c r="B36" s="67">
        <v>30729</v>
      </c>
      <c r="C36" s="67">
        <v>15388</v>
      </c>
      <c r="D36" s="67">
        <v>15341</v>
      </c>
      <c r="E36" s="67">
        <v>8195</v>
      </c>
      <c r="F36" s="67">
        <v>4408</v>
      </c>
      <c r="G36" s="67">
        <v>3787</v>
      </c>
      <c r="H36" s="67">
        <v>10891</v>
      </c>
      <c r="I36" s="67">
        <v>4877</v>
      </c>
      <c r="J36" s="67">
        <v>17040</v>
      </c>
      <c r="K36" s="67">
        <v>8662</v>
      </c>
      <c r="L36" s="67">
        <v>2102</v>
      </c>
      <c r="M36" s="67">
        <v>1061</v>
      </c>
      <c r="N36" s="67">
        <v>604</v>
      </c>
      <c r="O36" s="67">
        <v>508</v>
      </c>
      <c r="P36" s="67">
        <v>2168</v>
      </c>
      <c r="Q36" s="67">
        <v>1289</v>
      </c>
      <c r="R36" s="67">
        <v>26</v>
      </c>
      <c r="S36" s="67">
        <v>5</v>
      </c>
    </row>
    <row r="37" spans="1:19" x14ac:dyDescent="0.2">
      <c r="A37" s="100" t="s">
        <v>225</v>
      </c>
      <c r="B37" s="67">
        <v>3426</v>
      </c>
      <c r="C37" s="67">
        <v>1894</v>
      </c>
      <c r="D37" s="67">
        <v>1532</v>
      </c>
      <c r="E37" s="67">
        <v>539</v>
      </c>
      <c r="F37" s="67">
        <v>294</v>
      </c>
      <c r="G37" s="67">
        <v>245</v>
      </c>
      <c r="H37" s="67">
        <v>1571</v>
      </c>
      <c r="I37" s="67">
        <v>659</v>
      </c>
      <c r="J37" s="67">
        <v>1495</v>
      </c>
      <c r="K37" s="67">
        <v>650</v>
      </c>
      <c r="L37" s="67">
        <v>184</v>
      </c>
      <c r="M37" s="67">
        <v>98</v>
      </c>
      <c r="N37" s="67">
        <v>73</v>
      </c>
      <c r="O37" s="67">
        <v>56</v>
      </c>
      <c r="P37" s="67">
        <v>285</v>
      </c>
      <c r="Q37" s="67">
        <v>167</v>
      </c>
      <c r="R37" s="67">
        <v>2</v>
      </c>
      <c r="S37" s="67">
        <v>0</v>
      </c>
    </row>
    <row r="38" spans="1:19" x14ac:dyDescent="0.2">
      <c r="A38" s="100" t="s">
        <v>226</v>
      </c>
      <c r="B38" s="67">
        <v>565</v>
      </c>
      <c r="C38" s="67">
        <v>175</v>
      </c>
      <c r="D38" s="67">
        <v>390</v>
      </c>
      <c r="E38" s="67">
        <v>30</v>
      </c>
      <c r="F38" s="67">
        <v>18</v>
      </c>
      <c r="G38" s="67">
        <v>12</v>
      </c>
      <c r="H38" s="67">
        <v>309</v>
      </c>
      <c r="I38" s="67">
        <v>193</v>
      </c>
      <c r="J38" s="67">
        <v>206</v>
      </c>
      <c r="K38" s="67">
        <v>153</v>
      </c>
      <c r="L38" s="67">
        <v>56</v>
      </c>
      <c r="M38" s="67">
        <v>54</v>
      </c>
      <c r="N38" s="67">
        <v>4</v>
      </c>
      <c r="O38" s="67">
        <v>4</v>
      </c>
      <c r="P38" s="67">
        <v>45</v>
      </c>
      <c r="Q38" s="67">
        <v>40</v>
      </c>
      <c r="R38" s="67">
        <v>1</v>
      </c>
      <c r="S38" s="67">
        <v>0</v>
      </c>
    </row>
    <row r="39" spans="1:19" x14ac:dyDescent="0.2">
      <c r="A39" s="100" t="s">
        <v>227</v>
      </c>
      <c r="B39" s="67">
        <v>1772</v>
      </c>
      <c r="C39" s="67">
        <v>476</v>
      </c>
      <c r="D39" s="67">
        <v>1296</v>
      </c>
      <c r="E39" s="67">
        <v>108</v>
      </c>
      <c r="F39" s="67">
        <v>45</v>
      </c>
      <c r="G39" s="67">
        <v>63</v>
      </c>
      <c r="H39" s="67">
        <v>899</v>
      </c>
      <c r="I39" s="67">
        <v>585</v>
      </c>
      <c r="J39" s="67">
        <v>674</v>
      </c>
      <c r="K39" s="67">
        <v>531</v>
      </c>
      <c r="L39" s="67">
        <v>236</v>
      </c>
      <c r="M39" s="67">
        <v>229</v>
      </c>
      <c r="N39" s="67">
        <v>21</v>
      </c>
      <c r="O39" s="67">
        <v>21</v>
      </c>
      <c r="P39" s="67">
        <v>175</v>
      </c>
      <c r="Q39" s="67">
        <v>159</v>
      </c>
      <c r="R39" s="67">
        <v>3</v>
      </c>
      <c r="S39" s="67">
        <v>0</v>
      </c>
    </row>
    <row r="40" spans="1:19" x14ac:dyDescent="0.2">
      <c r="A40" s="100" t="s">
        <v>228</v>
      </c>
      <c r="B40" s="67">
        <v>1364</v>
      </c>
      <c r="C40" s="67">
        <v>442</v>
      </c>
      <c r="D40" s="67">
        <v>922</v>
      </c>
      <c r="E40" s="67">
        <v>68</v>
      </c>
      <c r="F40" s="67">
        <v>34</v>
      </c>
      <c r="G40" s="67">
        <v>34</v>
      </c>
      <c r="H40" s="67">
        <v>689</v>
      </c>
      <c r="I40" s="67">
        <v>420</v>
      </c>
      <c r="J40" s="67">
        <v>544</v>
      </c>
      <c r="K40" s="67">
        <v>386</v>
      </c>
      <c r="L40" s="67">
        <v>131</v>
      </c>
      <c r="M40" s="67">
        <v>124</v>
      </c>
      <c r="N40" s="67">
        <v>15</v>
      </c>
      <c r="O40" s="67">
        <v>14</v>
      </c>
      <c r="P40" s="67">
        <v>112</v>
      </c>
      <c r="Q40" s="67">
        <v>102</v>
      </c>
      <c r="R40" s="67">
        <v>4</v>
      </c>
      <c r="S40" s="67">
        <v>0</v>
      </c>
    </row>
    <row r="41" spans="1:19" x14ac:dyDescent="0.2">
      <c r="A41" s="98" t="s">
        <v>229</v>
      </c>
      <c r="B41" s="66">
        <f>SUM(B42:B44)</f>
        <v>3910</v>
      </c>
      <c r="C41" s="66">
        <f t="shared" ref="C41:I41" si="0">SUM(C42:C44)</f>
        <v>2037</v>
      </c>
      <c r="D41" s="66">
        <f t="shared" si="0"/>
        <v>1873</v>
      </c>
      <c r="E41" s="66">
        <f t="shared" si="0"/>
        <v>1048</v>
      </c>
      <c r="F41" s="66">
        <f t="shared" si="0"/>
        <v>552</v>
      </c>
      <c r="G41" s="66">
        <f t="shared" si="0"/>
        <v>496</v>
      </c>
      <c r="H41" s="66">
        <f t="shared" si="0"/>
        <v>1902</v>
      </c>
      <c r="I41" s="66">
        <f t="shared" si="0"/>
        <v>937</v>
      </c>
      <c r="J41" s="66">
        <f>SUM(J42:J44)</f>
        <v>1643</v>
      </c>
      <c r="K41" s="66">
        <f>SUM(K42:K44)</f>
        <v>757</v>
      </c>
      <c r="L41" s="66">
        <f t="shared" ref="L41:S41" si="1">SUM(L42:L44)</f>
        <v>694</v>
      </c>
      <c r="M41" s="66">
        <f t="shared" si="1"/>
        <v>310</v>
      </c>
      <c r="N41" s="66">
        <f t="shared" si="1"/>
        <v>74</v>
      </c>
      <c r="O41" s="66">
        <f t="shared" si="1"/>
        <v>45</v>
      </c>
      <c r="P41" s="66">
        <f t="shared" si="1"/>
        <v>283</v>
      </c>
      <c r="Q41" s="66">
        <f t="shared" si="1"/>
        <v>132</v>
      </c>
      <c r="R41" s="66">
        <f t="shared" si="1"/>
        <v>8</v>
      </c>
      <c r="S41" s="66">
        <f t="shared" si="1"/>
        <v>2</v>
      </c>
    </row>
    <row r="42" spans="1:19" x14ac:dyDescent="0.2">
      <c r="A42" s="99" t="s">
        <v>230</v>
      </c>
      <c r="B42" s="67">
        <v>390</v>
      </c>
      <c r="C42" s="67">
        <v>213</v>
      </c>
      <c r="D42" s="67">
        <v>177</v>
      </c>
      <c r="E42" s="67">
        <v>33</v>
      </c>
      <c r="F42" s="67">
        <v>15</v>
      </c>
      <c r="G42" s="67">
        <v>18</v>
      </c>
      <c r="H42" s="67">
        <v>230</v>
      </c>
      <c r="I42" s="67">
        <v>108</v>
      </c>
      <c r="J42" s="67">
        <v>147</v>
      </c>
      <c r="K42" s="67">
        <v>66</v>
      </c>
      <c r="L42" s="67">
        <v>7</v>
      </c>
      <c r="M42" s="67">
        <v>4</v>
      </c>
      <c r="N42" s="67">
        <v>2</v>
      </c>
      <c r="O42" s="67">
        <v>1</v>
      </c>
      <c r="P42" s="67">
        <v>9</v>
      </c>
      <c r="Q42" s="67">
        <v>2</v>
      </c>
      <c r="R42" s="67">
        <v>2</v>
      </c>
      <c r="S42" s="67">
        <v>0</v>
      </c>
    </row>
    <row r="43" spans="1:19" x14ac:dyDescent="0.2">
      <c r="A43" s="99" t="s">
        <v>231</v>
      </c>
      <c r="B43" s="67">
        <v>1741</v>
      </c>
      <c r="C43" s="67">
        <v>898</v>
      </c>
      <c r="D43" s="67">
        <v>843</v>
      </c>
      <c r="E43" s="67">
        <v>738</v>
      </c>
      <c r="F43" s="67">
        <v>404</v>
      </c>
      <c r="G43" s="67">
        <v>334</v>
      </c>
      <c r="H43" s="67">
        <v>841</v>
      </c>
      <c r="I43" s="67">
        <v>428</v>
      </c>
      <c r="J43" s="67">
        <v>685</v>
      </c>
      <c r="K43" s="67">
        <v>312</v>
      </c>
      <c r="L43" s="67">
        <v>405</v>
      </c>
      <c r="M43" s="67">
        <v>168</v>
      </c>
      <c r="N43" s="67">
        <v>49</v>
      </c>
      <c r="O43" s="67">
        <v>28</v>
      </c>
      <c r="P43" s="67">
        <v>162</v>
      </c>
      <c r="Q43" s="67">
        <v>74</v>
      </c>
      <c r="R43" s="67">
        <v>4</v>
      </c>
      <c r="S43" s="67">
        <v>1</v>
      </c>
    </row>
    <row r="44" spans="1:19" x14ac:dyDescent="0.2">
      <c r="A44" s="99" t="s">
        <v>232</v>
      </c>
      <c r="B44" s="67">
        <v>1779</v>
      </c>
      <c r="C44" s="67">
        <v>926</v>
      </c>
      <c r="D44" s="67">
        <v>853</v>
      </c>
      <c r="E44" s="67">
        <v>277</v>
      </c>
      <c r="F44" s="67">
        <v>133</v>
      </c>
      <c r="G44" s="67">
        <v>144</v>
      </c>
      <c r="H44" s="67">
        <v>831</v>
      </c>
      <c r="I44" s="67">
        <v>401</v>
      </c>
      <c r="J44" s="67">
        <v>811</v>
      </c>
      <c r="K44" s="67">
        <v>379</v>
      </c>
      <c r="L44" s="67">
        <v>282</v>
      </c>
      <c r="M44" s="67">
        <v>138</v>
      </c>
      <c r="N44" s="67">
        <v>23</v>
      </c>
      <c r="O44" s="67">
        <v>16</v>
      </c>
      <c r="P44" s="67">
        <v>112</v>
      </c>
      <c r="Q44" s="67">
        <v>56</v>
      </c>
      <c r="R44" s="67">
        <v>2</v>
      </c>
      <c r="S44" s="67">
        <v>1</v>
      </c>
    </row>
    <row r="45" spans="1:19" x14ac:dyDescent="0.2">
      <c r="A45" s="98" t="s">
        <v>233</v>
      </c>
      <c r="B45" s="66">
        <f t="shared" ref="B45:J45" si="2">SUM(B46:B47)</f>
        <v>131762</v>
      </c>
      <c r="C45" s="66">
        <f t="shared" si="2"/>
        <v>68994</v>
      </c>
      <c r="D45" s="66">
        <f t="shared" si="2"/>
        <v>62768</v>
      </c>
      <c r="E45" s="66">
        <f t="shared" si="2"/>
        <v>39589</v>
      </c>
      <c r="F45" s="66">
        <f t="shared" si="2"/>
        <v>21289</v>
      </c>
      <c r="G45" s="66">
        <f t="shared" si="2"/>
        <v>18300</v>
      </c>
      <c r="H45" s="66">
        <f t="shared" si="2"/>
        <v>47153</v>
      </c>
      <c r="I45" s="66">
        <f t="shared" si="2"/>
        <v>20572</v>
      </c>
      <c r="J45" s="66">
        <f t="shared" si="2"/>
        <v>76147</v>
      </c>
      <c r="K45" s="66">
        <f t="shared" ref="K45:S45" si="3">SUM(K46:K47)</f>
        <v>37393</v>
      </c>
      <c r="L45" s="66">
        <f t="shared" si="3"/>
        <v>9535</v>
      </c>
      <c r="M45" s="66">
        <f t="shared" si="3"/>
        <v>4148</v>
      </c>
      <c r="N45" s="66">
        <f t="shared" si="3"/>
        <v>1922</v>
      </c>
      <c r="O45" s="66">
        <f t="shared" si="3"/>
        <v>1654</v>
      </c>
      <c r="P45" s="66">
        <f t="shared" si="3"/>
        <v>6490</v>
      </c>
      <c r="Q45" s="66">
        <f t="shared" si="3"/>
        <v>3137</v>
      </c>
      <c r="R45" s="66">
        <f t="shared" si="3"/>
        <v>50</v>
      </c>
      <c r="S45" s="66">
        <f t="shared" si="3"/>
        <v>12</v>
      </c>
    </row>
    <row r="46" spans="1:19" x14ac:dyDescent="0.2">
      <c r="A46" s="100" t="s">
        <v>234</v>
      </c>
      <c r="B46" s="67">
        <v>69247</v>
      </c>
      <c r="C46" s="67">
        <v>36829</v>
      </c>
      <c r="D46" s="67">
        <v>32418</v>
      </c>
      <c r="E46" s="67">
        <v>21636</v>
      </c>
      <c r="F46" s="67">
        <v>11926</v>
      </c>
      <c r="G46" s="67">
        <v>9710</v>
      </c>
      <c r="H46" s="67">
        <v>24423</v>
      </c>
      <c r="I46" s="67">
        <v>10407</v>
      </c>
      <c r="J46" s="67">
        <v>38127</v>
      </c>
      <c r="K46" s="67">
        <v>18292</v>
      </c>
      <c r="L46" s="67">
        <v>5847</v>
      </c>
      <c r="M46" s="67">
        <v>2346</v>
      </c>
      <c r="N46" s="67">
        <v>1286</v>
      </c>
      <c r="O46" s="67">
        <v>1129</v>
      </c>
      <c r="P46" s="67">
        <v>5376</v>
      </c>
      <c r="Q46" s="67">
        <v>2581</v>
      </c>
      <c r="R46" s="67">
        <v>35</v>
      </c>
      <c r="S46" s="67">
        <v>9</v>
      </c>
    </row>
    <row r="47" spans="1:19" x14ac:dyDescent="0.2">
      <c r="A47" s="100" t="s">
        <v>236</v>
      </c>
      <c r="B47" s="67">
        <v>62515</v>
      </c>
      <c r="C47" s="67">
        <v>32165</v>
      </c>
      <c r="D47" s="67">
        <v>30350</v>
      </c>
      <c r="E47" s="67">
        <v>17953</v>
      </c>
      <c r="F47" s="67">
        <v>9363</v>
      </c>
      <c r="G47" s="67">
        <v>8590</v>
      </c>
      <c r="H47" s="67">
        <v>22730</v>
      </c>
      <c r="I47" s="67">
        <v>10165</v>
      </c>
      <c r="J47" s="67">
        <v>38020</v>
      </c>
      <c r="K47" s="67">
        <v>19101</v>
      </c>
      <c r="L47" s="67">
        <v>3688</v>
      </c>
      <c r="M47" s="67">
        <v>1802</v>
      </c>
      <c r="N47" s="67">
        <v>636</v>
      </c>
      <c r="O47" s="67">
        <v>525</v>
      </c>
      <c r="P47" s="67">
        <v>1114</v>
      </c>
      <c r="Q47" s="67">
        <v>556</v>
      </c>
      <c r="R47" s="67">
        <v>15</v>
      </c>
      <c r="S47" s="67">
        <v>3</v>
      </c>
    </row>
    <row r="48" spans="1:19" x14ac:dyDescent="0.2">
      <c r="A48" s="98" t="s">
        <v>237</v>
      </c>
      <c r="B48" s="66">
        <f>SUM(B49:B58)</f>
        <v>230343</v>
      </c>
      <c r="C48" s="66">
        <f t="shared" ref="C48:I48" si="4">SUM(C49:C58)</f>
        <v>114283</v>
      </c>
      <c r="D48" s="66">
        <f t="shared" si="4"/>
        <v>116060</v>
      </c>
      <c r="E48" s="66">
        <f t="shared" si="4"/>
        <v>58531</v>
      </c>
      <c r="F48" s="66">
        <f t="shared" si="4"/>
        <v>30600</v>
      </c>
      <c r="G48" s="66">
        <f t="shared" si="4"/>
        <v>27931</v>
      </c>
      <c r="H48" s="66">
        <f t="shared" si="4"/>
        <v>84417</v>
      </c>
      <c r="I48" s="66">
        <f t="shared" si="4"/>
        <v>38566</v>
      </c>
      <c r="J48" s="66">
        <f>SUM(J49:J58)</f>
        <v>132197</v>
      </c>
      <c r="K48" s="66">
        <f>SUM(K49:K58)</f>
        <v>68553</v>
      </c>
      <c r="L48" s="66">
        <f t="shared" ref="L48:S48" si="5">SUM(L49:L58)</f>
        <v>18943</v>
      </c>
      <c r="M48" s="66">
        <f t="shared" si="5"/>
        <v>10713</v>
      </c>
      <c r="N48" s="66">
        <f t="shared" si="5"/>
        <v>3804</v>
      </c>
      <c r="O48" s="66">
        <f t="shared" si="5"/>
        <v>3256</v>
      </c>
      <c r="P48" s="66">
        <f t="shared" si="5"/>
        <v>9816</v>
      </c>
      <c r="Q48" s="66">
        <f t="shared" si="5"/>
        <v>5654</v>
      </c>
      <c r="R48" s="66">
        <f t="shared" si="5"/>
        <v>109</v>
      </c>
      <c r="S48" s="66">
        <f t="shared" si="5"/>
        <v>31</v>
      </c>
    </row>
    <row r="49" spans="1:19" x14ac:dyDescent="0.2">
      <c r="A49" s="100" t="s">
        <v>238</v>
      </c>
      <c r="B49" s="67">
        <v>1196</v>
      </c>
      <c r="C49" s="67">
        <v>501</v>
      </c>
      <c r="D49" s="67">
        <v>695</v>
      </c>
      <c r="E49" s="67">
        <v>208</v>
      </c>
      <c r="F49" s="67">
        <v>99</v>
      </c>
      <c r="G49" s="67">
        <v>109</v>
      </c>
      <c r="H49" s="67">
        <v>403</v>
      </c>
      <c r="I49" s="67">
        <v>212</v>
      </c>
      <c r="J49" s="67">
        <v>694</v>
      </c>
      <c r="K49" s="67">
        <v>419</v>
      </c>
      <c r="L49" s="67">
        <v>225</v>
      </c>
      <c r="M49" s="67">
        <v>120</v>
      </c>
      <c r="N49" s="67">
        <v>19</v>
      </c>
      <c r="O49" s="67">
        <v>16</v>
      </c>
      <c r="P49" s="67">
        <v>78</v>
      </c>
      <c r="Q49" s="67">
        <v>47</v>
      </c>
      <c r="R49" s="67">
        <v>2</v>
      </c>
      <c r="S49" s="67">
        <v>1</v>
      </c>
    </row>
    <row r="50" spans="1:19" x14ac:dyDescent="0.2">
      <c r="A50" s="100" t="s">
        <v>239</v>
      </c>
      <c r="B50" s="67">
        <v>79345</v>
      </c>
      <c r="C50" s="67">
        <v>40699</v>
      </c>
      <c r="D50" s="67">
        <v>38646</v>
      </c>
      <c r="E50" s="67">
        <v>20289</v>
      </c>
      <c r="F50" s="67">
        <v>10670</v>
      </c>
      <c r="G50" s="67">
        <v>9619</v>
      </c>
      <c r="H50" s="67">
        <v>27366</v>
      </c>
      <c r="I50" s="67">
        <v>12228</v>
      </c>
      <c r="J50" s="67">
        <v>45864</v>
      </c>
      <c r="K50" s="67">
        <v>22571</v>
      </c>
      <c r="L50" s="67">
        <v>4647</v>
      </c>
      <c r="M50" s="67">
        <v>2261</v>
      </c>
      <c r="N50" s="67">
        <v>1448</v>
      </c>
      <c r="O50" s="67">
        <v>1223</v>
      </c>
      <c r="P50" s="67">
        <v>4646</v>
      </c>
      <c r="Q50" s="67">
        <v>2616</v>
      </c>
      <c r="R50" s="67">
        <v>21</v>
      </c>
      <c r="S50" s="67">
        <v>8</v>
      </c>
    </row>
    <row r="51" spans="1:19" x14ac:dyDescent="0.2">
      <c r="A51" s="100" t="s">
        <v>272</v>
      </c>
      <c r="B51" s="67">
        <v>32229</v>
      </c>
      <c r="C51" s="67">
        <v>16657</v>
      </c>
      <c r="D51" s="67">
        <v>15572</v>
      </c>
      <c r="E51" s="67">
        <v>7421</v>
      </c>
      <c r="F51" s="67">
        <v>3958</v>
      </c>
      <c r="G51" s="67">
        <v>3463</v>
      </c>
      <c r="H51" s="67">
        <v>10081</v>
      </c>
      <c r="I51" s="67">
        <v>4327</v>
      </c>
      <c r="J51" s="67">
        <v>19289</v>
      </c>
      <c r="K51" s="67">
        <v>9327</v>
      </c>
      <c r="L51" s="67">
        <v>2354</v>
      </c>
      <c r="M51" s="67">
        <v>1002</v>
      </c>
      <c r="N51" s="67">
        <v>972</v>
      </c>
      <c r="O51" s="67">
        <v>839</v>
      </c>
      <c r="P51" s="67">
        <v>1871</v>
      </c>
      <c r="Q51" s="67">
        <v>1071</v>
      </c>
      <c r="R51" s="67">
        <v>16</v>
      </c>
      <c r="S51" s="67">
        <v>8</v>
      </c>
    </row>
    <row r="52" spans="1:19" x14ac:dyDescent="0.2">
      <c r="A52" s="100" t="s">
        <v>241</v>
      </c>
      <c r="B52" s="67">
        <v>2293</v>
      </c>
      <c r="C52" s="67">
        <v>1140</v>
      </c>
      <c r="D52" s="67">
        <v>1153</v>
      </c>
      <c r="E52" s="67">
        <v>606</v>
      </c>
      <c r="F52" s="67">
        <v>303</v>
      </c>
      <c r="G52" s="67">
        <v>303</v>
      </c>
      <c r="H52" s="67">
        <v>812</v>
      </c>
      <c r="I52" s="67">
        <v>393</v>
      </c>
      <c r="J52" s="67">
        <v>1289</v>
      </c>
      <c r="K52" s="67">
        <v>651</v>
      </c>
      <c r="L52" s="67">
        <v>246</v>
      </c>
      <c r="M52" s="67">
        <v>130</v>
      </c>
      <c r="N52" s="67">
        <v>42</v>
      </c>
      <c r="O52" s="67">
        <v>33</v>
      </c>
      <c r="P52" s="67">
        <v>147</v>
      </c>
      <c r="Q52" s="67">
        <v>75</v>
      </c>
      <c r="R52" s="67">
        <v>3</v>
      </c>
      <c r="S52" s="67">
        <v>1</v>
      </c>
    </row>
    <row r="53" spans="1:19" x14ac:dyDescent="0.2">
      <c r="A53" s="100" t="s">
        <v>242</v>
      </c>
      <c r="B53" s="67">
        <v>95140</v>
      </c>
      <c r="C53" s="67">
        <v>49302</v>
      </c>
      <c r="D53" s="67">
        <v>45838</v>
      </c>
      <c r="E53" s="67">
        <v>28927</v>
      </c>
      <c r="F53" s="67">
        <v>15036</v>
      </c>
      <c r="G53" s="67">
        <v>13891</v>
      </c>
      <c r="H53" s="67">
        <v>37731</v>
      </c>
      <c r="I53" s="67">
        <v>16990</v>
      </c>
      <c r="J53" s="67">
        <v>54514</v>
      </c>
      <c r="K53" s="67">
        <v>27195</v>
      </c>
      <c r="L53" s="67">
        <v>7495</v>
      </c>
      <c r="M53" s="67">
        <v>3370</v>
      </c>
      <c r="N53" s="67">
        <v>1044</v>
      </c>
      <c r="O53" s="67">
        <v>886</v>
      </c>
      <c r="P53" s="67">
        <v>1832</v>
      </c>
      <c r="Q53" s="67">
        <v>766</v>
      </c>
      <c r="R53" s="67">
        <v>19</v>
      </c>
      <c r="S53" s="67">
        <v>1</v>
      </c>
    </row>
    <row r="54" spans="1:19" x14ac:dyDescent="0.2">
      <c r="A54" s="100" t="s">
        <v>243</v>
      </c>
      <c r="B54" s="67">
        <v>648</v>
      </c>
      <c r="C54" s="67">
        <v>117</v>
      </c>
      <c r="D54" s="67">
        <v>531</v>
      </c>
      <c r="E54" s="67">
        <v>31</v>
      </c>
      <c r="F54" s="67">
        <v>10</v>
      </c>
      <c r="G54" s="67">
        <v>21</v>
      </c>
      <c r="H54" s="67">
        <v>198</v>
      </c>
      <c r="I54" s="67">
        <v>117</v>
      </c>
      <c r="J54" s="67">
        <v>389</v>
      </c>
      <c r="K54" s="67">
        <v>357</v>
      </c>
      <c r="L54" s="67">
        <v>200</v>
      </c>
      <c r="M54" s="67">
        <v>193</v>
      </c>
      <c r="N54" s="67">
        <v>8</v>
      </c>
      <c r="O54" s="67">
        <v>8</v>
      </c>
      <c r="P54" s="67">
        <v>53</v>
      </c>
      <c r="Q54" s="67">
        <v>49</v>
      </c>
      <c r="R54" s="67">
        <v>0</v>
      </c>
      <c r="S54" s="67">
        <v>0</v>
      </c>
    </row>
    <row r="55" spans="1:19" x14ac:dyDescent="0.2">
      <c r="A55" s="100" t="s">
        <v>244</v>
      </c>
      <c r="B55" s="67">
        <v>12789</v>
      </c>
      <c r="C55" s="67">
        <v>4253</v>
      </c>
      <c r="D55" s="67">
        <v>8536</v>
      </c>
      <c r="E55" s="67">
        <v>774</v>
      </c>
      <c r="F55" s="67">
        <v>380</v>
      </c>
      <c r="G55" s="67">
        <v>394</v>
      </c>
      <c r="H55" s="67">
        <v>5612</v>
      </c>
      <c r="I55" s="67">
        <v>3123</v>
      </c>
      <c r="J55" s="67">
        <v>6214</v>
      </c>
      <c r="K55" s="67">
        <v>4616</v>
      </c>
      <c r="L55" s="67">
        <v>1925</v>
      </c>
      <c r="M55" s="67">
        <v>1831</v>
      </c>
      <c r="N55" s="67">
        <v>195</v>
      </c>
      <c r="O55" s="67">
        <v>179</v>
      </c>
      <c r="P55" s="67">
        <v>731</v>
      </c>
      <c r="Q55" s="67">
        <v>607</v>
      </c>
      <c r="R55" s="67">
        <v>37</v>
      </c>
      <c r="S55" s="67">
        <v>11</v>
      </c>
    </row>
    <row r="56" spans="1:19" x14ac:dyDescent="0.2">
      <c r="A56" s="100" t="s">
        <v>245</v>
      </c>
      <c r="B56" s="67">
        <v>5626</v>
      </c>
      <c r="C56" s="67">
        <v>1321</v>
      </c>
      <c r="D56" s="67">
        <v>4305</v>
      </c>
      <c r="E56" s="67">
        <v>228</v>
      </c>
      <c r="F56" s="67">
        <v>116</v>
      </c>
      <c r="G56" s="67">
        <v>112</v>
      </c>
      <c r="H56" s="67">
        <v>1860</v>
      </c>
      <c r="I56" s="67">
        <v>998</v>
      </c>
      <c r="J56" s="67">
        <v>3301</v>
      </c>
      <c r="K56" s="67">
        <v>2875</v>
      </c>
      <c r="L56" s="67">
        <v>1568</v>
      </c>
      <c r="M56" s="67">
        <v>1534</v>
      </c>
      <c r="N56" s="67">
        <v>65</v>
      </c>
      <c r="O56" s="67">
        <v>61</v>
      </c>
      <c r="P56" s="67">
        <v>390</v>
      </c>
      <c r="Q56" s="67">
        <v>370</v>
      </c>
      <c r="R56" s="67">
        <v>10</v>
      </c>
      <c r="S56" s="67">
        <v>1</v>
      </c>
    </row>
    <row r="57" spans="1:19" x14ac:dyDescent="0.2">
      <c r="A57" s="100" t="s">
        <v>246</v>
      </c>
      <c r="B57" s="67">
        <v>1022</v>
      </c>
      <c r="C57" s="67">
        <v>263</v>
      </c>
      <c r="D57" s="67">
        <v>759</v>
      </c>
      <c r="E57" s="67">
        <v>40</v>
      </c>
      <c r="F57" s="67">
        <v>23</v>
      </c>
      <c r="G57" s="67">
        <v>17</v>
      </c>
      <c r="H57" s="67">
        <v>320</v>
      </c>
      <c r="I57" s="67">
        <v>163</v>
      </c>
      <c r="J57" s="67">
        <v>625</v>
      </c>
      <c r="K57" s="67">
        <v>533</v>
      </c>
      <c r="L57" s="67">
        <v>278</v>
      </c>
      <c r="M57" s="67">
        <v>270</v>
      </c>
      <c r="N57" s="67">
        <v>10</v>
      </c>
      <c r="O57" s="67">
        <v>10</v>
      </c>
      <c r="P57" s="67">
        <v>66</v>
      </c>
      <c r="Q57" s="67">
        <v>53</v>
      </c>
      <c r="R57" s="67">
        <v>1</v>
      </c>
      <c r="S57" s="67">
        <v>0</v>
      </c>
    </row>
    <row r="58" spans="1:19" x14ac:dyDescent="0.2">
      <c r="A58" s="100" t="s">
        <v>247</v>
      </c>
      <c r="B58" s="67">
        <v>55</v>
      </c>
      <c r="C58" s="67">
        <v>30</v>
      </c>
      <c r="D58" s="67">
        <v>25</v>
      </c>
      <c r="E58" s="67">
        <v>7</v>
      </c>
      <c r="F58" s="67">
        <v>5</v>
      </c>
      <c r="G58" s="67">
        <v>2</v>
      </c>
      <c r="H58" s="67">
        <v>34</v>
      </c>
      <c r="I58" s="67">
        <v>15</v>
      </c>
      <c r="J58" s="67">
        <v>18</v>
      </c>
      <c r="K58" s="67">
        <v>9</v>
      </c>
      <c r="L58" s="67">
        <v>5</v>
      </c>
      <c r="M58" s="67">
        <v>2</v>
      </c>
      <c r="N58" s="67">
        <v>1</v>
      </c>
      <c r="O58" s="67">
        <v>1</v>
      </c>
      <c r="P58" s="67">
        <v>2</v>
      </c>
      <c r="Q58" s="67">
        <v>0</v>
      </c>
      <c r="R58" s="67">
        <v>0</v>
      </c>
      <c r="S58" s="67">
        <v>0</v>
      </c>
    </row>
    <row r="59" spans="1:19" x14ac:dyDescent="0.2">
      <c r="A59" s="98" t="s">
        <v>253</v>
      </c>
      <c r="B59" s="66">
        <v>65769</v>
      </c>
      <c r="C59" s="66">
        <v>34886</v>
      </c>
      <c r="D59" s="66">
        <v>30883</v>
      </c>
      <c r="E59" s="66">
        <v>10944</v>
      </c>
      <c r="F59" s="66">
        <v>5549</v>
      </c>
      <c r="G59" s="66">
        <v>5395</v>
      </c>
      <c r="H59" s="66">
        <v>29482</v>
      </c>
      <c r="I59" s="66">
        <v>13587</v>
      </c>
      <c r="J59" s="66">
        <v>29560</v>
      </c>
      <c r="K59" s="66">
        <v>14259</v>
      </c>
      <c r="L59" s="66">
        <v>11893</v>
      </c>
      <c r="M59" s="66">
        <v>5304</v>
      </c>
      <c r="N59" s="66">
        <v>888</v>
      </c>
      <c r="O59" s="66">
        <v>716</v>
      </c>
      <c r="P59" s="66">
        <v>5659</v>
      </c>
      <c r="Q59" s="66">
        <v>2297</v>
      </c>
      <c r="R59" s="66">
        <v>180</v>
      </c>
      <c r="S59" s="66">
        <v>24</v>
      </c>
    </row>
    <row r="60" spans="1:19" x14ac:dyDescent="0.2">
      <c r="A60" s="98" t="s">
        <v>254</v>
      </c>
      <c r="B60" s="66">
        <v>74080</v>
      </c>
      <c r="C60" s="66">
        <v>29675</v>
      </c>
      <c r="D60" s="66">
        <v>44405</v>
      </c>
      <c r="E60" s="66">
        <v>4791</v>
      </c>
      <c r="F60" s="66">
        <v>2505</v>
      </c>
      <c r="G60" s="66">
        <v>2286</v>
      </c>
      <c r="H60" s="66">
        <v>26141</v>
      </c>
      <c r="I60" s="66">
        <v>13290</v>
      </c>
      <c r="J60" s="66">
        <v>39759</v>
      </c>
      <c r="K60" s="66">
        <v>26183</v>
      </c>
      <c r="L60" s="66">
        <v>16554</v>
      </c>
      <c r="M60" s="66">
        <v>11469</v>
      </c>
      <c r="N60" s="66">
        <v>792</v>
      </c>
      <c r="O60" s="66">
        <v>708</v>
      </c>
      <c r="P60" s="66">
        <v>6384</v>
      </c>
      <c r="Q60" s="66">
        <v>4065</v>
      </c>
      <c r="R60" s="66">
        <v>1004</v>
      </c>
      <c r="S60" s="66">
        <v>159</v>
      </c>
    </row>
    <row r="61" spans="1:19" x14ac:dyDescent="0.2">
      <c r="A61" s="98" t="s">
        <v>255</v>
      </c>
      <c r="B61" s="66">
        <v>24401</v>
      </c>
      <c r="C61" s="66">
        <v>11937</v>
      </c>
      <c r="D61" s="66">
        <v>12464</v>
      </c>
      <c r="E61" s="66">
        <v>1646</v>
      </c>
      <c r="F61" s="66">
        <v>858</v>
      </c>
      <c r="G61" s="66">
        <v>788</v>
      </c>
      <c r="H61" s="66">
        <v>10300</v>
      </c>
      <c r="I61" s="66">
        <v>5257</v>
      </c>
      <c r="J61" s="66">
        <v>12440</v>
      </c>
      <c r="K61" s="66">
        <v>6393</v>
      </c>
      <c r="L61" s="66">
        <v>3170</v>
      </c>
      <c r="M61" s="66">
        <v>1661</v>
      </c>
      <c r="N61" s="66">
        <v>212</v>
      </c>
      <c r="O61" s="66">
        <v>171</v>
      </c>
      <c r="P61" s="66">
        <v>1209</v>
      </c>
      <c r="Q61" s="66">
        <v>591</v>
      </c>
      <c r="R61" s="66">
        <v>240</v>
      </c>
      <c r="S61" s="66">
        <v>52</v>
      </c>
    </row>
    <row r="62" spans="1:19" x14ac:dyDescent="0.2">
      <c r="A62" s="98" t="s">
        <v>256</v>
      </c>
      <c r="B62" s="66">
        <v>12603</v>
      </c>
      <c r="C62" s="66">
        <v>5070</v>
      </c>
      <c r="D62" s="66">
        <v>7533</v>
      </c>
      <c r="E62" s="66">
        <v>850</v>
      </c>
      <c r="F62" s="66">
        <v>423</v>
      </c>
      <c r="G62" s="66">
        <v>427</v>
      </c>
      <c r="H62" s="66">
        <v>4100</v>
      </c>
      <c r="I62" s="66">
        <v>2115</v>
      </c>
      <c r="J62" s="66">
        <v>6740</v>
      </c>
      <c r="K62" s="66">
        <v>4322</v>
      </c>
      <c r="L62" s="66">
        <v>3833</v>
      </c>
      <c r="M62" s="66">
        <v>2391</v>
      </c>
      <c r="N62" s="66">
        <v>170</v>
      </c>
      <c r="O62" s="66">
        <v>161</v>
      </c>
      <c r="P62" s="66">
        <v>1471</v>
      </c>
      <c r="Q62" s="66">
        <v>925</v>
      </c>
      <c r="R62" s="66">
        <v>122</v>
      </c>
      <c r="S62" s="66">
        <v>10</v>
      </c>
    </row>
    <row r="63" spans="1:19" x14ac:dyDescent="0.2">
      <c r="A63" s="98" t="s">
        <v>257</v>
      </c>
      <c r="B63" s="66">
        <v>37076</v>
      </c>
      <c r="C63" s="66">
        <v>12668</v>
      </c>
      <c r="D63" s="66">
        <v>24408</v>
      </c>
      <c r="E63" s="66">
        <v>2295</v>
      </c>
      <c r="F63" s="66">
        <v>1224</v>
      </c>
      <c r="G63" s="66">
        <v>1071</v>
      </c>
      <c r="H63" s="66">
        <v>11741</v>
      </c>
      <c r="I63" s="66">
        <v>5918</v>
      </c>
      <c r="J63" s="66">
        <v>20579</v>
      </c>
      <c r="K63" s="66">
        <v>15468</v>
      </c>
      <c r="L63" s="66">
        <v>9551</v>
      </c>
      <c r="M63" s="66">
        <v>7417</v>
      </c>
      <c r="N63" s="66">
        <v>410</v>
      </c>
      <c r="O63" s="66">
        <v>376</v>
      </c>
      <c r="P63" s="66">
        <v>3704</v>
      </c>
      <c r="Q63" s="66">
        <v>2549</v>
      </c>
      <c r="R63" s="66">
        <v>642</v>
      </c>
      <c r="S63" s="66">
        <v>97</v>
      </c>
    </row>
    <row r="64" spans="1:19" x14ac:dyDescent="0.2">
      <c r="A64" s="98" t="s">
        <v>258</v>
      </c>
      <c r="B64" s="66">
        <v>101033</v>
      </c>
      <c r="C64" s="66">
        <v>46004</v>
      </c>
      <c r="D64" s="66">
        <v>55029</v>
      </c>
      <c r="E64" s="66">
        <v>15562</v>
      </c>
      <c r="F64" s="66">
        <v>8028</v>
      </c>
      <c r="G64" s="66">
        <v>7534</v>
      </c>
      <c r="H64" s="66">
        <v>40461</v>
      </c>
      <c r="I64" s="66">
        <v>18953</v>
      </c>
      <c r="J64" s="66">
        <v>54072</v>
      </c>
      <c r="K64" s="66">
        <v>32316</v>
      </c>
      <c r="L64" s="66">
        <v>15226</v>
      </c>
      <c r="M64" s="66">
        <v>12007</v>
      </c>
      <c r="N64" s="66">
        <v>1336</v>
      </c>
      <c r="O64" s="66">
        <v>1141</v>
      </c>
      <c r="P64" s="66">
        <v>4667</v>
      </c>
      <c r="Q64" s="66">
        <v>2566</v>
      </c>
      <c r="R64" s="66">
        <v>497</v>
      </c>
      <c r="S64" s="66">
        <v>53</v>
      </c>
    </row>
    <row r="65" spans="1:19" x14ac:dyDescent="0.2">
      <c r="A65" s="98" t="s">
        <v>259</v>
      </c>
      <c r="B65" s="66">
        <v>3613</v>
      </c>
      <c r="C65" s="66">
        <v>1884</v>
      </c>
      <c r="D65" s="66">
        <v>1729</v>
      </c>
      <c r="E65" s="66">
        <v>279</v>
      </c>
      <c r="F65" s="66">
        <v>142</v>
      </c>
      <c r="G65" s="66">
        <v>137</v>
      </c>
      <c r="H65" s="66">
        <v>1355</v>
      </c>
      <c r="I65" s="66">
        <v>653</v>
      </c>
      <c r="J65" s="66">
        <v>2038</v>
      </c>
      <c r="K65" s="66">
        <v>972</v>
      </c>
      <c r="L65" s="66">
        <v>654</v>
      </c>
      <c r="M65" s="66">
        <v>282</v>
      </c>
      <c r="N65" s="66">
        <v>23</v>
      </c>
      <c r="O65" s="66">
        <v>20</v>
      </c>
      <c r="P65" s="66">
        <v>168</v>
      </c>
      <c r="Q65" s="66">
        <v>81</v>
      </c>
      <c r="R65" s="66">
        <v>29</v>
      </c>
      <c r="S65" s="66">
        <v>3</v>
      </c>
    </row>
    <row r="66" spans="1:19" x14ac:dyDescent="0.2">
      <c r="A66" s="101" t="s">
        <v>260</v>
      </c>
      <c r="B66" s="73">
        <v>575</v>
      </c>
      <c r="C66" s="73">
        <v>336</v>
      </c>
      <c r="D66" s="73">
        <v>239</v>
      </c>
      <c r="E66" s="73">
        <v>162</v>
      </c>
      <c r="F66" s="73">
        <v>85</v>
      </c>
      <c r="G66" s="73">
        <v>77</v>
      </c>
      <c r="H66" s="73">
        <v>366</v>
      </c>
      <c r="I66" s="73">
        <v>143</v>
      </c>
      <c r="J66" s="73">
        <v>169</v>
      </c>
      <c r="K66" s="73">
        <v>71</v>
      </c>
      <c r="L66" s="73">
        <v>31</v>
      </c>
      <c r="M66" s="73">
        <v>16</v>
      </c>
      <c r="N66" s="73">
        <v>15</v>
      </c>
      <c r="O66" s="73">
        <v>13</v>
      </c>
      <c r="P66" s="73">
        <v>25</v>
      </c>
      <c r="Q66" s="73">
        <v>12</v>
      </c>
      <c r="R66" s="73">
        <v>0</v>
      </c>
      <c r="S66" s="73">
        <v>0</v>
      </c>
    </row>
    <row r="67" spans="1:19" x14ac:dyDescent="0.2">
      <c r="A67" s="102" t="s">
        <v>273</v>
      </c>
      <c r="B67" s="103"/>
      <c r="C67" s="103"/>
      <c r="D67" s="102"/>
      <c r="E67" s="103"/>
      <c r="F67" s="103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workbookViewId="0">
      <selection activeCell="D3" sqref="D3"/>
    </sheetView>
  </sheetViews>
  <sheetFormatPr baseColWidth="10" defaultRowHeight="14.25" x14ac:dyDescent="0.2"/>
  <cols>
    <col min="1" max="1" width="17.625" customWidth="1"/>
  </cols>
  <sheetData>
    <row r="1" spans="1:19" ht="15" x14ac:dyDescent="0.25">
      <c r="A1" s="104" t="s">
        <v>274</v>
      </c>
      <c r="B1" s="105"/>
      <c r="C1" s="105"/>
      <c r="D1" s="105"/>
      <c r="E1" s="53"/>
      <c r="F1" s="53"/>
      <c r="G1" s="53"/>
      <c r="H1" s="53"/>
      <c r="I1" s="53"/>
      <c r="J1" s="53"/>
    </row>
    <row r="2" spans="1:19" ht="15" x14ac:dyDescent="0.25">
      <c r="A2" s="104" t="s">
        <v>275</v>
      </c>
      <c r="B2" s="105"/>
      <c r="C2" s="105"/>
      <c r="D2" s="105"/>
      <c r="E2" s="53"/>
      <c r="F2" s="53"/>
      <c r="G2" s="53"/>
      <c r="H2" s="53"/>
      <c r="I2" s="53"/>
      <c r="J2" s="53"/>
    </row>
    <row r="3" spans="1:19" x14ac:dyDescent="0.2">
      <c r="A3" s="3" t="s">
        <v>276</v>
      </c>
      <c r="B3" s="53"/>
      <c r="C3" s="53"/>
      <c r="D3" s="105"/>
      <c r="E3" s="53"/>
      <c r="F3" s="53"/>
      <c r="G3" s="53"/>
      <c r="H3" s="53"/>
      <c r="I3" s="53"/>
      <c r="J3" s="53"/>
    </row>
    <row r="4" spans="1:19" x14ac:dyDescent="0.2">
      <c r="A4" s="106" t="s">
        <v>277</v>
      </c>
      <c r="B4" s="14"/>
      <c r="C4" s="14"/>
      <c r="D4" s="107"/>
      <c r="E4" s="14"/>
      <c r="F4" s="14"/>
      <c r="G4" s="14"/>
      <c r="H4" s="14"/>
      <c r="I4" s="14"/>
      <c r="J4" s="14"/>
      <c r="P4" s="53"/>
      <c r="Q4" s="53"/>
      <c r="R4" s="53"/>
      <c r="S4" s="108" t="s">
        <v>488</v>
      </c>
    </row>
    <row r="6" spans="1:19" x14ac:dyDescent="0.2">
      <c r="A6" s="109" t="s">
        <v>278</v>
      </c>
      <c r="B6" s="341" t="s">
        <v>279</v>
      </c>
      <c r="C6" s="347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1"/>
      <c r="O6" s="111"/>
      <c r="P6" s="110"/>
      <c r="Q6" s="110"/>
      <c r="R6" s="112"/>
      <c r="S6" s="113"/>
    </row>
    <row r="7" spans="1:19" x14ac:dyDescent="0.2">
      <c r="A7" s="114" t="s">
        <v>280</v>
      </c>
      <c r="B7" s="115" t="s">
        <v>73</v>
      </c>
      <c r="C7" s="115" t="s">
        <v>281</v>
      </c>
      <c r="D7" s="116" t="s">
        <v>282</v>
      </c>
      <c r="E7" s="117" t="s">
        <v>283</v>
      </c>
      <c r="F7" s="117" t="s">
        <v>284</v>
      </c>
      <c r="G7" s="117" t="s">
        <v>285</v>
      </c>
      <c r="H7" s="117" t="s">
        <v>286</v>
      </c>
      <c r="I7" s="117" t="s">
        <v>287</v>
      </c>
      <c r="J7" s="117" t="s">
        <v>288</v>
      </c>
      <c r="K7" s="117" t="s">
        <v>289</v>
      </c>
      <c r="L7" s="117" t="s">
        <v>290</v>
      </c>
      <c r="M7" s="117" t="s">
        <v>291</v>
      </c>
      <c r="N7" s="117" t="s">
        <v>292</v>
      </c>
      <c r="O7" s="117" t="s">
        <v>293</v>
      </c>
      <c r="P7" s="117" t="s">
        <v>294</v>
      </c>
      <c r="Q7" s="117" t="s">
        <v>295</v>
      </c>
      <c r="R7" s="117" t="s">
        <v>296</v>
      </c>
      <c r="S7" s="117" t="s">
        <v>297</v>
      </c>
    </row>
    <row r="8" spans="1:19" x14ac:dyDescent="0.2">
      <c r="A8" s="58" t="s">
        <v>171</v>
      </c>
      <c r="B8" s="58">
        <v>1886630</v>
      </c>
      <c r="C8" s="58">
        <v>142979</v>
      </c>
      <c r="D8" s="58">
        <v>114301</v>
      </c>
      <c r="E8" s="58">
        <v>53399</v>
      </c>
      <c r="F8" s="58">
        <v>33166</v>
      </c>
      <c r="G8" s="58">
        <v>52901</v>
      </c>
      <c r="H8" s="58">
        <v>89907</v>
      </c>
      <c r="I8" s="58">
        <v>172027</v>
      </c>
      <c r="J8" s="58">
        <v>213965</v>
      </c>
      <c r="K8" s="58">
        <v>205322</v>
      </c>
      <c r="L8" s="58">
        <v>183927</v>
      </c>
      <c r="M8" s="58">
        <v>171828</v>
      </c>
      <c r="N8" s="58">
        <v>136657</v>
      </c>
      <c r="O8" s="58">
        <v>95774</v>
      </c>
      <c r="P8" s="58">
        <v>67171</v>
      </c>
      <c r="Q8" s="58">
        <v>50489</v>
      </c>
      <c r="R8" s="58">
        <v>74452</v>
      </c>
      <c r="S8" s="58">
        <v>28365</v>
      </c>
    </row>
    <row r="9" spans="1:19" x14ac:dyDescent="0.2">
      <c r="A9" s="118" t="s">
        <v>298</v>
      </c>
      <c r="B9" s="118">
        <v>1001515</v>
      </c>
      <c r="C9" s="118">
        <v>73453</v>
      </c>
      <c r="D9" s="118">
        <v>58509</v>
      </c>
      <c r="E9" s="118">
        <v>27524</v>
      </c>
      <c r="F9" s="118">
        <v>17284</v>
      </c>
      <c r="G9" s="118">
        <v>27524</v>
      </c>
      <c r="H9" s="118">
        <v>46275</v>
      </c>
      <c r="I9" s="118">
        <v>87924</v>
      </c>
      <c r="J9" s="118">
        <v>110167</v>
      </c>
      <c r="K9" s="118">
        <v>106861</v>
      </c>
      <c r="L9" s="118">
        <v>97544</v>
      </c>
      <c r="M9" s="118">
        <v>95015</v>
      </c>
      <c r="N9" s="118">
        <v>78297</v>
      </c>
      <c r="O9" s="118">
        <v>55702</v>
      </c>
      <c r="P9" s="118">
        <v>38334</v>
      </c>
      <c r="Q9" s="118">
        <v>28352</v>
      </c>
      <c r="R9" s="118">
        <v>40182</v>
      </c>
      <c r="S9" s="118">
        <v>12568</v>
      </c>
    </row>
    <row r="10" spans="1:19" x14ac:dyDescent="0.2">
      <c r="A10" s="118" t="s">
        <v>299</v>
      </c>
      <c r="B10" s="118">
        <v>885115</v>
      </c>
      <c r="C10" s="118">
        <v>69526</v>
      </c>
      <c r="D10" s="118">
        <v>55792</v>
      </c>
      <c r="E10" s="118">
        <v>25875</v>
      </c>
      <c r="F10" s="118">
        <v>15882</v>
      </c>
      <c r="G10" s="118">
        <v>25377</v>
      </c>
      <c r="H10" s="118">
        <v>43632</v>
      </c>
      <c r="I10" s="118">
        <v>84103</v>
      </c>
      <c r="J10" s="118">
        <v>103798</v>
      </c>
      <c r="K10" s="118">
        <v>98461</v>
      </c>
      <c r="L10" s="118">
        <v>86383</v>
      </c>
      <c r="M10" s="118">
        <v>76813</v>
      </c>
      <c r="N10" s="118">
        <v>58360</v>
      </c>
      <c r="O10" s="118">
        <v>40072</v>
      </c>
      <c r="P10" s="118">
        <v>28837</v>
      </c>
      <c r="Q10" s="118">
        <v>22137</v>
      </c>
      <c r="R10" s="118">
        <v>34270</v>
      </c>
      <c r="S10" s="118">
        <v>15797</v>
      </c>
    </row>
    <row r="11" spans="1:19" x14ac:dyDescent="0.2">
      <c r="A11" s="118" t="s">
        <v>300</v>
      </c>
      <c r="B11" s="118">
        <v>1641560</v>
      </c>
      <c r="C11" s="118">
        <v>122958</v>
      </c>
      <c r="D11" s="118">
        <v>96661</v>
      </c>
      <c r="E11" s="118">
        <v>45393</v>
      </c>
      <c r="F11" s="118">
        <v>28263</v>
      </c>
      <c r="G11" s="118">
        <v>44341</v>
      </c>
      <c r="H11" s="118">
        <v>77137</v>
      </c>
      <c r="I11" s="118">
        <v>146790</v>
      </c>
      <c r="J11" s="118">
        <v>179130</v>
      </c>
      <c r="K11" s="118">
        <v>172092</v>
      </c>
      <c r="L11" s="118">
        <v>156198</v>
      </c>
      <c r="M11" s="118">
        <v>151609</v>
      </c>
      <c r="N11" s="118">
        <v>123451</v>
      </c>
      <c r="O11" s="118">
        <v>87874</v>
      </c>
      <c r="P11" s="118">
        <v>62496</v>
      </c>
      <c r="Q11" s="118">
        <v>47997</v>
      </c>
      <c r="R11" s="118">
        <v>72058</v>
      </c>
      <c r="S11" s="118">
        <v>27112</v>
      </c>
    </row>
    <row r="12" spans="1:19" x14ac:dyDescent="0.2">
      <c r="A12" s="118" t="s">
        <v>298</v>
      </c>
      <c r="B12" s="118">
        <v>888730</v>
      </c>
      <c r="C12" s="118">
        <v>63246</v>
      </c>
      <c r="D12" s="118">
        <v>49688</v>
      </c>
      <c r="E12" s="118">
        <v>23468</v>
      </c>
      <c r="F12" s="118">
        <v>14812</v>
      </c>
      <c r="G12" s="118">
        <v>23558</v>
      </c>
      <c r="H12" s="118">
        <v>40567</v>
      </c>
      <c r="I12" s="118">
        <v>76907</v>
      </c>
      <c r="J12" s="118">
        <v>95419</v>
      </c>
      <c r="K12" s="118">
        <v>93147</v>
      </c>
      <c r="L12" s="118">
        <v>85519</v>
      </c>
      <c r="M12" s="118">
        <v>85693</v>
      </c>
      <c r="N12" s="118">
        <v>71688</v>
      </c>
      <c r="O12" s="118">
        <v>51340</v>
      </c>
      <c r="P12" s="118">
        <v>35717</v>
      </c>
      <c r="Q12" s="118">
        <v>26971</v>
      </c>
      <c r="R12" s="118">
        <v>38998</v>
      </c>
      <c r="S12" s="118">
        <v>11992</v>
      </c>
    </row>
    <row r="13" spans="1:19" x14ac:dyDescent="0.2">
      <c r="A13" s="118" t="s">
        <v>299</v>
      </c>
      <c r="B13" s="118">
        <v>752830</v>
      </c>
      <c r="C13" s="118">
        <v>59712</v>
      </c>
      <c r="D13" s="118">
        <v>46973</v>
      </c>
      <c r="E13" s="118">
        <v>21925</v>
      </c>
      <c r="F13" s="118">
        <v>13451</v>
      </c>
      <c r="G13" s="118">
        <v>20783</v>
      </c>
      <c r="H13" s="118">
        <v>36570</v>
      </c>
      <c r="I13" s="118">
        <v>69883</v>
      </c>
      <c r="J13" s="118">
        <v>83711</v>
      </c>
      <c r="K13" s="118">
        <v>78945</v>
      </c>
      <c r="L13" s="118">
        <v>70679</v>
      </c>
      <c r="M13" s="118">
        <v>65916</v>
      </c>
      <c r="N13" s="118">
        <v>51763</v>
      </c>
      <c r="O13" s="118">
        <v>36534</v>
      </c>
      <c r="P13" s="118">
        <v>26779</v>
      </c>
      <c r="Q13" s="118">
        <v>21026</v>
      </c>
      <c r="R13" s="118">
        <v>33060</v>
      </c>
      <c r="S13" s="118">
        <v>15120</v>
      </c>
    </row>
    <row r="14" spans="1:19" x14ac:dyDescent="0.2">
      <c r="A14" s="118" t="s">
        <v>487</v>
      </c>
      <c r="B14" s="118">
        <v>1279455</v>
      </c>
      <c r="C14" s="118">
        <v>86953</v>
      </c>
      <c r="D14" s="118">
        <v>67332</v>
      </c>
      <c r="E14" s="118">
        <v>31733</v>
      </c>
      <c r="F14" s="118">
        <v>19529</v>
      </c>
      <c r="G14" s="118">
        <v>30276</v>
      </c>
      <c r="H14" s="118">
        <v>53222</v>
      </c>
      <c r="I14" s="118">
        <v>108120</v>
      </c>
      <c r="J14" s="118">
        <v>139486</v>
      </c>
      <c r="K14" s="118">
        <v>138888</v>
      </c>
      <c r="L14" s="118">
        <v>131250</v>
      </c>
      <c r="M14" s="118">
        <v>127641</v>
      </c>
      <c r="N14" s="118">
        <v>98876</v>
      </c>
      <c r="O14" s="118">
        <v>66250</v>
      </c>
      <c r="P14" s="118">
        <v>47346</v>
      </c>
      <c r="Q14" s="118">
        <v>40346</v>
      </c>
      <c r="R14" s="118">
        <v>66357</v>
      </c>
      <c r="S14" s="118">
        <v>25850</v>
      </c>
    </row>
    <row r="15" spans="1:19" x14ac:dyDescent="0.2">
      <c r="A15" s="118" t="s">
        <v>298</v>
      </c>
      <c r="B15" s="118">
        <v>705453</v>
      </c>
      <c r="C15" s="118">
        <v>44630</v>
      </c>
      <c r="D15" s="118">
        <v>34719</v>
      </c>
      <c r="E15" s="118">
        <v>16461</v>
      </c>
      <c r="F15" s="118">
        <v>10268</v>
      </c>
      <c r="G15" s="118">
        <v>16450</v>
      </c>
      <c r="H15" s="118">
        <v>28988</v>
      </c>
      <c r="I15" s="118">
        <v>57253</v>
      </c>
      <c r="J15" s="118">
        <v>74978</v>
      </c>
      <c r="K15" s="118">
        <v>76421</v>
      </c>
      <c r="L15" s="118">
        <v>73776</v>
      </c>
      <c r="M15" s="118">
        <v>74275</v>
      </c>
      <c r="N15" s="118">
        <v>59241</v>
      </c>
      <c r="O15" s="118">
        <v>39946</v>
      </c>
      <c r="P15" s="118">
        <v>27526</v>
      </c>
      <c r="Q15" s="118">
        <v>22858</v>
      </c>
      <c r="R15" s="118">
        <v>36122</v>
      </c>
      <c r="S15" s="118">
        <v>11541</v>
      </c>
    </row>
    <row r="16" spans="1:19" x14ac:dyDescent="0.2">
      <c r="A16" s="118" t="s">
        <v>299</v>
      </c>
      <c r="B16" s="118">
        <v>574002</v>
      </c>
      <c r="C16" s="118">
        <v>42323</v>
      </c>
      <c r="D16" s="118">
        <v>32613</v>
      </c>
      <c r="E16" s="118">
        <v>15272</v>
      </c>
      <c r="F16" s="118">
        <v>9261</v>
      </c>
      <c r="G16" s="118">
        <v>13826</v>
      </c>
      <c r="H16" s="118">
        <v>24234</v>
      </c>
      <c r="I16" s="118">
        <v>50867</v>
      </c>
      <c r="J16" s="118">
        <v>64508</v>
      </c>
      <c r="K16" s="118">
        <v>62467</v>
      </c>
      <c r="L16" s="118">
        <v>57474</v>
      </c>
      <c r="M16" s="118">
        <v>53366</v>
      </c>
      <c r="N16" s="118">
        <v>39635</v>
      </c>
      <c r="O16" s="118">
        <v>26304</v>
      </c>
      <c r="P16" s="118">
        <v>19820</v>
      </c>
      <c r="Q16" s="118">
        <v>17488</v>
      </c>
      <c r="R16" s="118">
        <v>30235</v>
      </c>
      <c r="S16" s="118">
        <v>14309</v>
      </c>
    </row>
    <row r="17" spans="1:19" x14ac:dyDescent="0.2">
      <c r="A17" s="118" t="s">
        <v>485</v>
      </c>
      <c r="B17" s="118">
        <v>1275545</v>
      </c>
      <c r="C17" s="118">
        <v>86674</v>
      </c>
      <c r="D17" s="118">
        <v>67139</v>
      </c>
      <c r="E17" s="118">
        <v>31656</v>
      </c>
      <c r="F17" s="118">
        <v>19480</v>
      </c>
      <c r="G17" s="118">
        <v>30197</v>
      </c>
      <c r="H17" s="118">
        <v>53049</v>
      </c>
      <c r="I17" s="118">
        <v>107765</v>
      </c>
      <c r="J17" s="118">
        <v>139140</v>
      </c>
      <c r="K17" s="118">
        <v>138491</v>
      </c>
      <c r="L17" s="118">
        <v>130821</v>
      </c>
      <c r="M17" s="118">
        <v>127237</v>
      </c>
      <c r="N17" s="118">
        <v>98602</v>
      </c>
      <c r="O17" s="118">
        <v>66048</v>
      </c>
      <c r="P17" s="118">
        <v>47190</v>
      </c>
      <c r="Q17" s="118">
        <v>40188</v>
      </c>
      <c r="R17" s="118">
        <v>66134</v>
      </c>
      <c r="S17" s="118">
        <v>25734</v>
      </c>
    </row>
    <row r="18" spans="1:19" x14ac:dyDescent="0.2">
      <c r="A18" s="118" t="s">
        <v>298</v>
      </c>
      <c r="B18" s="118">
        <v>703416</v>
      </c>
      <c r="C18" s="118">
        <v>44502</v>
      </c>
      <c r="D18" s="118">
        <v>34613</v>
      </c>
      <c r="E18" s="118">
        <v>16417</v>
      </c>
      <c r="F18" s="118">
        <v>10248</v>
      </c>
      <c r="G18" s="118">
        <v>16405</v>
      </c>
      <c r="H18" s="118">
        <v>28916</v>
      </c>
      <c r="I18" s="118">
        <v>57081</v>
      </c>
      <c r="J18" s="118">
        <v>74824</v>
      </c>
      <c r="K18" s="118">
        <v>76236</v>
      </c>
      <c r="L18" s="118">
        <v>73579</v>
      </c>
      <c r="M18" s="118">
        <v>74062</v>
      </c>
      <c r="N18" s="118">
        <v>59074</v>
      </c>
      <c r="O18" s="118">
        <v>39814</v>
      </c>
      <c r="P18" s="118">
        <v>27429</v>
      </c>
      <c r="Q18" s="118">
        <v>22759</v>
      </c>
      <c r="R18" s="118">
        <v>35981</v>
      </c>
      <c r="S18" s="118">
        <v>11476</v>
      </c>
    </row>
    <row r="19" spans="1:19" x14ac:dyDescent="0.2">
      <c r="A19" s="118" t="s">
        <v>299</v>
      </c>
      <c r="B19" s="118">
        <v>572129</v>
      </c>
      <c r="C19" s="118">
        <v>42172</v>
      </c>
      <c r="D19" s="118">
        <v>32526</v>
      </c>
      <c r="E19" s="118">
        <v>15239</v>
      </c>
      <c r="F19" s="118">
        <v>9232</v>
      </c>
      <c r="G19" s="118">
        <v>13792</v>
      </c>
      <c r="H19" s="118">
        <v>24133</v>
      </c>
      <c r="I19" s="118">
        <v>50684</v>
      </c>
      <c r="J19" s="118">
        <v>64316</v>
      </c>
      <c r="K19" s="118">
        <v>62255</v>
      </c>
      <c r="L19" s="118">
        <v>57242</v>
      </c>
      <c r="M19" s="118">
        <v>53175</v>
      </c>
      <c r="N19" s="118">
        <v>39528</v>
      </c>
      <c r="O19" s="118">
        <v>26234</v>
      </c>
      <c r="P19" s="118">
        <v>19761</v>
      </c>
      <c r="Q19" s="118">
        <v>17429</v>
      </c>
      <c r="R19" s="118">
        <v>30153</v>
      </c>
      <c r="S19" s="118">
        <v>14258</v>
      </c>
    </row>
    <row r="20" spans="1:19" x14ac:dyDescent="0.2">
      <c r="A20" s="118" t="s">
        <v>229</v>
      </c>
      <c r="B20" s="118">
        <v>3910</v>
      </c>
      <c r="C20" s="118">
        <v>279</v>
      </c>
      <c r="D20" s="118">
        <v>193</v>
      </c>
      <c r="E20" s="118">
        <v>77</v>
      </c>
      <c r="F20" s="118">
        <v>49</v>
      </c>
      <c r="G20" s="118">
        <v>79</v>
      </c>
      <c r="H20" s="118">
        <v>173</v>
      </c>
      <c r="I20" s="118">
        <v>355</v>
      </c>
      <c r="J20" s="118">
        <v>346</v>
      </c>
      <c r="K20" s="118">
        <v>397</v>
      </c>
      <c r="L20" s="118">
        <v>429</v>
      </c>
      <c r="M20" s="118">
        <v>404</v>
      </c>
      <c r="N20" s="118">
        <v>274</v>
      </c>
      <c r="O20" s="118">
        <v>202</v>
      </c>
      <c r="P20" s="118">
        <v>156</v>
      </c>
      <c r="Q20" s="118">
        <v>158</v>
      </c>
      <c r="R20" s="118">
        <v>223</v>
      </c>
      <c r="S20" s="118">
        <v>116</v>
      </c>
    </row>
    <row r="21" spans="1:19" x14ac:dyDescent="0.2">
      <c r="A21" s="118" t="s">
        <v>298</v>
      </c>
      <c r="B21" s="118">
        <v>2037</v>
      </c>
      <c r="C21" s="118">
        <v>128</v>
      </c>
      <c r="D21" s="118">
        <v>106</v>
      </c>
      <c r="E21" s="118">
        <v>44</v>
      </c>
      <c r="F21" s="118">
        <v>20</v>
      </c>
      <c r="G21" s="118">
        <v>45</v>
      </c>
      <c r="H21" s="118">
        <v>72</v>
      </c>
      <c r="I21" s="118">
        <v>172</v>
      </c>
      <c r="J21" s="118">
        <v>154</v>
      </c>
      <c r="K21" s="118">
        <v>185</v>
      </c>
      <c r="L21" s="118">
        <v>197</v>
      </c>
      <c r="M21" s="118">
        <v>213</v>
      </c>
      <c r="N21" s="118">
        <v>167</v>
      </c>
      <c r="O21" s="118">
        <v>132</v>
      </c>
      <c r="P21" s="118">
        <v>97</v>
      </c>
      <c r="Q21" s="118">
        <v>99</v>
      </c>
      <c r="R21" s="118">
        <v>141</v>
      </c>
      <c r="S21" s="118">
        <v>65</v>
      </c>
    </row>
    <row r="22" spans="1:19" x14ac:dyDescent="0.2">
      <c r="A22" s="118" t="s">
        <v>299</v>
      </c>
      <c r="B22" s="118">
        <v>1873</v>
      </c>
      <c r="C22" s="118">
        <v>151</v>
      </c>
      <c r="D22" s="118">
        <v>87</v>
      </c>
      <c r="E22" s="118">
        <v>33</v>
      </c>
      <c r="F22" s="118">
        <v>29</v>
      </c>
      <c r="G22" s="118">
        <v>34</v>
      </c>
      <c r="H22" s="118">
        <v>101</v>
      </c>
      <c r="I22" s="118">
        <v>183</v>
      </c>
      <c r="J22" s="118">
        <v>192</v>
      </c>
      <c r="K22" s="118">
        <v>212</v>
      </c>
      <c r="L22" s="118">
        <v>232</v>
      </c>
      <c r="M22" s="118">
        <v>191</v>
      </c>
      <c r="N22" s="118">
        <v>107</v>
      </c>
      <c r="O22" s="118">
        <v>70</v>
      </c>
      <c r="P22" s="118">
        <v>59</v>
      </c>
      <c r="Q22" s="118">
        <v>59</v>
      </c>
      <c r="R22" s="118">
        <v>82</v>
      </c>
      <c r="S22" s="118">
        <v>51</v>
      </c>
    </row>
    <row r="23" spans="1:19" x14ac:dyDescent="0.2">
      <c r="A23" s="118" t="s">
        <v>301</v>
      </c>
      <c r="B23" s="118">
        <v>362105</v>
      </c>
      <c r="C23" s="118">
        <v>36005</v>
      </c>
      <c r="D23" s="118">
        <v>29329</v>
      </c>
      <c r="E23" s="118">
        <v>13660</v>
      </c>
      <c r="F23" s="118">
        <v>8734</v>
      </c>
      <c r="G23" s="118">
        <v>14065</v>
      </c>
      <c r="H23" s="118">
        <v>23915</v>
      </c>
      <c r="I23" s="118">
        <v>38670</v>
      </c>
      <c r="J23" s="118">
        <v>39644</v>
      </c>
      <c r="K23" s="118">
        <v>33204</v>
      </c>
      <c r="L23" s="118">
        <v>24948</v>
      </c>
      <c r="M23" s="118">
        <v>23968</v>
      </c>
      <c r="N23" s="118">
        <v>24575</v>
      </c>
      <c r="O23" s="118">
        <v>21624</v>
      </c>
      <c r="P23" s="118">
        <v>15150</v>
      </c>
      <c r="Q23" s="118">
        <v>7651</v>
      </c>
      <c r="R23" s="118">
        <v>5701</v>
      </c>
      <c r="S23" s="118">
        <v>1262</v>
      </c>
    </row>
    <row r="24" spans="1:19" x14ac:dyDescent="0.2">
      <c r="A24" s="118" t="s">
        <v>298</v>
      </c>
      <c r="B24" s="118">
        <v>183277</v>
      </c>
      <c r="C24" s="118">
        <v>18616</v>
      </c>
      <c r="D24" s="118">
        <v>14969</v>
      </c>
      <c r="E24" s="118">
        <v>7007</v>
      </c>
      <c r="F24" s="118">
        <v>4544</v>
      </c>
      <c r="G24" s="118">
        <v>7108</v>
      </c>
      <c r="H24" s="118">
        <v>11579</v>
      </c>
      <c r="I24" s="118">
        <v>19654</v>
      </c>
      <c r="J24" s="118">
        <v>20441</v>
      </c>
      <c r="K24" s="118">
        <v>16726</v>
      </c>
      <c r="L24" s="118">
        <v>11743</v>
      </c>
      <c r="M24" s="118">
        <v>11418</v>
      </c>
      <c r="N24" s="118">
        <v>12447</v>
      </c>
      <c r="O24" s="118">
        <v>11394</v>
      </c>
      <c r="P24" s="118">
        <v>8191</v>
      </c>
      <c r="Q24" s="118">
        <v>4113</v>
      </c>
      <c r="R24" s="118">
        <v>2876</v>
      </c>
      <c r="S24" s="118">
        <v>451</v>
      </c>
    </row>
    <row r="25" spans="1:19" x14ac:dyDescent="0.2">
      <c r="A25" s="118" t="s">
        <v>299</v>
      </c>
      <c r="B25" s="118">
        <v>178828</v>
      </c>
      <c r="C25" s="118">
        <v>17389</v>
      </c>
      <c r="D25" s="118">
        <v>14360</v>
      </c>
      <c r="E25" s="118">
        <v>6653</v>
      </c>
      <c r="F25" s="118">
        <v>4190</v>
      </c>
      <c r="G25" s="118">
        <v>6957</v>
      </c>
      <c r="H25" s="118">
        <v>12336</v>
      </c>
      <c r="I25" s="118">
        <v>19016</v>
      </c>
      <c r="J25" s="118">
        <v>19203</v>
      </c>
      <c r="K25" s="118">
        <v>16478</v>
      </c>
      <c r="L25" s="118">
        <v>13205</v>
      </c>
      <c r="M25" s="118">
        <v>12550</v>
      </c>
      <c r="N25" s="118">
        <v>12128</v>
      </c>
      <c r="O25" s="118">
        <v>10230</v>
      </c>
      <c r="P25" s="118">
        <v>6959</v>
      </c>
      <c r="Q25" s="118">
        <v>3538</v>
      </c>
      <c r="R25" s="118">
        <v>2825</v>
      </c>
      <c r="S25" s="118">
        <v>811</v>
      </c>
    </row>
    <row r="26" spans="1:19" x14ac:dyDescent="0.2">
      <c r="A26" s="118" t="s">
        <v>302</v>
      </c>
      <c r="B26" s="118">
        <v>65769</v>
      </c>
      <c r="C26" s="118">
        <v>7358</v>
      </c>
      <c r="D26" s="118">
        <v>5303</v>
      </c>
      <c r="E26" s="118">
        <v>2103</v>
      </c>
      <c r="F26" s="118">
        <v>1131</v>
      </c>
      <c r="G26" s="118">
        <v>1939</v>
      </c>
      <c r="H26" s="118">
        <v>3109</v>
      </c>
      <c r="I26" s="118">
        <v>7769</v>
      </c>
      <c r="J26" s="118">
        <v>9917</v>
      </c>
      <c r="K26" s="118">
        <v>9158</v>
      </c>
      <c r="L26" s="118">
        <v>7003</v>
      </c>
      <c r="M26" s="118">
        <v>4724</v>
      </c>
      <c r="N26" s="118">
        <v>2783</v>
      </c>
      <c r="O26" s="118">
        <v>1618</v>
      </c>
      <c r="P26" s="118">
        <v>895</v>
      </c>
      <c r="Q26" s="118">
        <v>427</v>
      </c>
      <c r="R26" s="118">
        <v>384</v>
      </c>
      <c r="S26" s="118">
        <v>148</v>
      </c>
    </row>
    <row r="27" spans="1:19" x14ac:dyDescent="0.2">
      <c r="A27" s="118" t="s">
        <v>298</v>
      </c>
      <c r="B27" s="118">
        <v>34886</v>
      </c>
      <c r="C27" s="118">
        <v>3781</v>
      </c>
      <c r="D27" s="118">
        <v>2606</v>
      </c>
      <c r="E27" s="118">
        <v>1075</v>
      </c>
      <c r="F27" s="118">
        <v>592</v>
      </c>
      <c r="G27" s="118">
        <v>956</v>
      </c>
      <c r="H27" s="118">
        <v>1449</v>
      </c>
      <c r="I27" s="118">
        <v>3916</v>
      </c>
      <c r="J27" s="118">
        <v>5208</v>
      </c>
      <c r="K27" s="118">
        <v>4958</v>
      </c>
      <c r="L27" s="118">
        <v>3786</v>
      </c>
      <c r="M27" s="118">
        <v>2649</v>
      </c>
      <c r="N27" s="118">
        <v>1635</v>
      </c>
      <c r="O27" s="118">
        <v>1091</v>
      </c>
      <c r="P27" s="118">
        <v>598</v>
      </c>
      <c r="Q27" s="118">
        <v>286</v>
      </c>
      <c r="R27" s="118">
        <v>227</v>
      </c>
      <c r="S27" s="118">
        <v>73</v>
      </c>
    </row>
    <row r="28" spans="1:19" x14ac:dyDescent="0.2">
      <c r="A28" s="118" t="s">
        <v>299</v>
      </c>
      <c r="B28" s="118">
        <v>30883</v>
      </c>
      <c r="C28" s="118">
        <v>3577</v>
      </c>
      <c r="D28" s="118">
        <v>2697</v>
      </c>
      <c r="E28" s="118">
        <v>1028</v>
      </c>
      <c r="F28" s="118">
        <v>539</v>
      </c>
      <c r="G28" s="118">
        <v>983</v>
      </c>
      <c r="H28" s="118">
        <v>1660</v>
      </c>
      <c r="I28" s="118">
        <v>3853</v>
      </c>
      <c r="J28" s="118">
        <v>4709</v>
      </c>
      <c r="K28" s="118">
        <v>4200</v>
      </c>
      <c r="L28" s="118">
        <v>3217</v>
      </c>
      <c r="M28" s="118">
        <v>2075</v>
      </c>
      <c r="N28" s="118">
        <v>1148</v>
      </c>
      <c r="O28" s="118">
        <v>527</v>
      </c>
      <c r="P28" s="118">
        <v>297</v>
      </c>
      <c r="Q28" s="118">
        <v>141</v>
      </c>
      <c r="R28" s="118">
        <v>157</v>
      </c>
      <c r="S28" s="118">
        <v>75</v>
      </c>
    </row>
    <row r="29" spans="1:19" x14ac:dyDescent="0.2">
      <c r="A29" s="118" t="s">
        <v>303</v>
      </c>
      <c r="B29" s="118">
        <v>74080</v>
      </c>
      <c r="C29" s="118">
        <v>4155</v>
      </c>
      <c r="D29" s="118">
        <v>4309</v>
      </c>
      <c r="E29" s="118">
        <v>2495</v>
      </c>
      <c r="F29" s="118">
        <v>1764</v>
      </c>
      <c r="G29" s="118">
        <v>2515</v>
      </c>
      <c r="H29" s="118">
        <v>3423</v>
      </c>
      <c r="I29" s="118">
        <v>7260</v>
      </c>
      <c r="J29" s="118">
        <v>10616</v>
      </c>
      <c r="K29" s="118">
        <v>10511</v>
      </c>
      <c r="L29" s="118">
        <v>8922</v>
      </c>
      <c r="M29" s="118">
        <v>6584</v>
      </c>
      <c r="N29" s="118">
        <v>4569</v>
      </c>
      <c r="O29" s="118">
        <v>2881</v>
      </c>
      <c r="P29" s="118">
        <v>1696</v>
      </c>
      <c r="Q29" s="118">
        <v>933</v>
      </c>
      <c r="R29" s="118">
        <v>905</v>
      </c>
      <c r="S29" s="118">
        <v>542</v>
      </c>
    </row>
    <row r="30" spans="1:19" x14ac:dyDescent="0.2">
      <c r="A30" s="118" t="s">
        <v>298</v>
      </c>
      <c r="B30" s="118">
        <v>29675</v>
      </c>
      <c r="C30" s="118">
        <v>2124</v>
      </c>
      <c r="D30" s="118">
        <v>2161</v>
      </c>
      <c r="E30" s="118">
        <v>1209</v>
      </c>
      <c r="F30" s="118">
        <v>861</v>
      </c>
      <c r="G30" s="118">
        <v>1164</v>
      </c>
      <c r="H30" s="118">
        <v>1502</v>
      </c>
      <c r="I30" s="118">
        <v>2761</v>
      </c>
      <c r="J30" s="118">
        <v>3674</v>
      </c>
      <c r="K30" s="118">
        <v>3538</v>
      </c>
      <c r="L30" s="118">
        <v>3144</v>
      </c>
      <c r="M30" s="118">
        <v>2333</v>
      </c>
      <c r="N30" s="118">
        <v>1836</v>
      </c>
      <c r="O30" s="118">
        <v>1333</v>
      </c>
      <c r="P30" s="118">
        <v>843</v>
      </c>
      <c r="Q30" s="118">
        <v>479</v>
      </c>
      <c r="R30" s="118">
        <v>457</v>
      </c>
      <c r="S30" s="118">
        <v>256</v>
      </c>
    </row>
    <row r="31" spans="1:19" x14ac:dyDescent="0.2">
      <c r="A31" s="118" t="s">
        <v>299</v>
      </c>
      <c r="B31" s="118">
        <v>44405</v>
      </c>
      <c r="C31" s="118">
        <v>2031</v>
      </c>
      <c r="D31" s="118">
        <v>2148</v>
      </c>
      <c r="E31" s="118">
        <v>1286</v>
      </c>
      <c r="F31" s="118">
        <v>903</v>
      </c>
      <c r="G31" s="118">
        <v>1351</v>
      </c>
      <c r="H31" s="118">
        <v>1921</v>
      </c>
      <c r="I31" s="118">
        <v>4499</v>
      </c>
      <c r="J31" s="118">
        <v>6942</v>
      </c>
      <c r="K31" s="118">
        <v>6973</v>
      </c>
      <c r="L31" s="118">
        <v>5778</v>
      </c>
      <c r="M31" s="118">
        <v>4251</v>
      </c>
      <c r="N31" s="118">
        <v>2733</v>
      </c>
      <c r="O31" s="118">
        <v>1548</v>
      </c>
      <c r="P31" s="118">
        <v>853</v>
      </c>
      <c r="Q31" s="118">
        <v>454</v>
      </c>
      <c r="R31" s="118">
        <v>448</v>
      </c>
      <c r="S31" s="118">
        <v>286</v>
      </c>
    </row>
    <row r="32" spans="1:19" x14ac:dyDescent="0.2">
      <c r="A32" s="118" t="s">
        <v>304</v>
      </c>
      <c r="B32" s="118">
        <v>24401</v>
      </c>
      <c r="C32" s="118">
        <v>2048</v>
      </c>
      <c r="D32" s="118">
        <v>1890</v>
      </c>
      <c r="E32" s="118">
        <v>805</v>
      </c>
      <c r="F32" s="118">
        <v>526</v>
      </c>
      <c r="G32" s="118">
        <v>774</v>
      </c>
      <c r="H32" s="118">
        <v>806</v>
      </c>
      <c r="I32" s="118">
        <v>1558</v>
      </c>
      <c r="J32" s="118">
        <v>2451</v>
      </c>
      <c r="K32" s="118">
        <v>2651</v>
      </c>
      <c r="L32" s="118">
        <v>2805</v>
      </c>
      <c r="M32" s="118">
        <v>2391</v>
      </c>
      <c r="N32" s="118">
        <v>1941</v>
      </c>
      <c r="O32" s="118">
        <v>1391</v>
      </c>
      <c r="P32" s="118">
        <v>871</v>
      </c>
      <c r="Q32" s="118">
        <v>554</v>
      </c>
      <c r="R32" s="118">
        <v>554</v>
      </c>
      <c r="S32" s="118">
        <v>385</v>
      </c>
    </row>
    <row r="33" spans="1:19" x14ac:dyDescent="0.2">
      <c r="A33" s="118" t="s">
        <v>298</v>
      </c>
      <c r="B33" s="118">
        <v>11937</v>
      </c>
      <c r="C33" s="118">
        <v>1025</v>
      </c>
      <c r="D33" s="118">
        <v>973</v>
      </c>
      <c r="E33" s="118">
        <v>423</v>
      </c>
      <c r="F33" s="118">
        <v>277</v>
      </c>
      <c r="G33" s="118">
        <v>315</v>
      </c>
      <c r="H33" s="118">
        <v>357</v>
      </c>
      <c r="I33" s="118">
        <v>634</v>
      </c>
      <c r="J33" s="118">
        <v>983</v>
      </c>
      <c r="K33" s="118">
        <v>1169</v>
      </c>
      <c r="L33" s="118">
        <v>1335</v>
      </c>
      <c r="M33" s="118">
        <v>1203</v>
      </c>
      <c r="N33" s="118">
        <v>1057</v>
      </c>
      <c r="O33" s="118">
        <v>799</v>
      </c>
      <c r="P33" s="118">
        <v>512</v>
      </c>
      <c r="Q33" s="118">
        <v>334</v>
      </c>
      <c r="R33" s="118">
        <v>335</v>
      </c>
      <c r="S33" s="118">
        <v>206</v>
      </c>
    </row>
    <row r="34" spans="1:19" x14ac:dyDescent="0.2">
      <c r="A34" s="118" t="s">
        <v>299</v>
      </c>
      <c r="B34" s="118">
        <v>12464</v>
      </c>
      <c r="C34" s="118">
        <v>1023</v>
      </c>
      <c r="D34" s="118">
        <v>917</v>
      </c>
      <c r="E34" s="118">
        <v>382</v>
      </c>
      <c r="F34" s="118">
        <v>249</v>
      </c>
      <c r="G34" s="118">
        <v>459</v>
      </c>
      <c r="H34" s="118">
        <v>449</v>
      </c>
      <c r="I34" s="118">
        <v>924</v>
      </c>
      <c r="J34" s="118">
        <v>1468</v>
      </c>
      <c r="K34" s="118">
        <v>1482</v>
      </c>
      <c r="L34" s="118">
        <v>1470</v>
      </c>
      <c r="M34" s="118">
        <v>1188</v>
      </c>
      <c r="N34" s="118">
        <v>884</v>
      </c>
      <c r="O34" s="118">
        <v>592</v>
      </c>
      <c r="P34" s="118">
        <v>359</v>
      </c>
      <c r="Q34" s="118">
        <v>220</v>
      </c>
      <c r="R34" s="118">
        <v>219</v>
      </c>
      <c r="S34" s="118">
        <v>179</v>
      </c>
    </row>
    <row r="35" spans="1:19" x14ac:dyDescent="0.2">
      <c r="A35" s="118" t="s">
        <v>305</v>
      </c>
      <c r="B35" s="118">
        <v>12603</v>
      </c>
      <c r="C35" s="118">
        <v>643</v>
      </c>
      <c r="D35" s="118">
        <v>705</v>
      </c>
      <c r="E35" s="118">
        <v>420</v>
      </c>
      <c r="F35" s="118">
        <v>262</v>
      </c>
      <c r="G35" s="118">
        <v>383</v>
      </c>
      <c r="H35" s="118">
        <v>759</v>
      </c>
      <c r="I35" s="118">
        <v>1675</v>
      </c>
      <c r="J35" s="118">
        <v>2182</v>
      </c>
      <c r="K35" s="118">
        <v>2073</v>
      </c>
      <c r="L35" s="118">
        <v>1570</v>
      </c>
      <c r="M35" s="118">
        <v>932</v>
      </c>
      <c r="N35" s="118">
        <v>512</v>
      </c>
      <c r="O35" s="118">
        <v>219</v>
      </c>
      <c r="P35" s="118">
        <v>122</v>
      </c>
      <c r="Q35" s="118">
        <v>59</v>
      </c>
      <c r="R35" s="118">
        <v>62</v>
      </c>
      <c r="S35" s="118">
        <v>25</v>
      </c>
    </row>
    <row r="36" spans="1:19" x14ac:dyDescent="0.2">
      <c r="A36" s="118" t="s">
        <v>298</v>
      </c>
      <c r="B36" s="118">
        <v>5070</v>
      </c>
      <c r="C36" s="118">
        <v>333</v>
      </c>
      <c r="D36" s="118">
        <v>354</v>
      </c>
      <c r="E36" s="118">
        <v>181</v>
      </c>
      <c r="F36" s="118">
        <v>117</v>
      </c>
      <c r="G36" s="118">
        <v>163</v>
      </c>
      <c r="H36" s="118">
        <v>318</v>
      </c>
      <c r="I36" s="118">
        <v>696</v>
      </c>
      <c r="J36" s="118">
        <v>850</v>
      </c>
      <c r="K36" s="118">
        <v>787</v>
      </c>
      <c r="L36" s="118">
        <v>599</v>
      </c>
      <c r="M36" s="118">
        <v>310</v>
      </c>
      <c r="N36" s="118">
        <v>172</v>
      </c>
      <c r="O36" s="118">
        <v>86</v>
      </c>
      <c r="P36" s="118">
        <v>41</v>
      </c>
      <c r="Q36" s="118">
        <v>24</v>
      </c>
      <c r="R36" s="118">
        <v>30</v>
      </c>
      <c r="S36" s="118">
        <v>9</v>
      </c>
    </row>
    <row r="37" spans="1:19" x14ac:dyDescent="0.2">
      <c r="A37" s="118" t="s">
        <v>299</v>
      </c>
      <c r="B37" s="118">
        <v>7533</v>
      </c>
      <c r="C37" s="118">
        <v>310</v>
      </c>
      <c r="D37" s="118">
        <v>351</v>
      </c>
      <c r="E37" s="118">
        <v>239</v>
      </c>
      <c r="F37" s="118">
        <v>145</v>
      </c>
      <c r="G37" s="118">
        <v>220</v>
      </c>
      <c r="H37" s="118">
        <v>441</v>
      </c>
      <c r="I37" s="118">
        <v>979</v>
      </c>
      <c r="J37" s="118">
        <v>1332</v>
      </c>
      <c r="K37" s="118">
        <v>1286</v>
      </c>
      <c r="L37" s="118">
        <v>971</v>
      </c>
      <c r="M37" s="118">
        <v>622</v>
      </c>
      <c r="N37" s="118">
        <v>340</v>
      </c>
      <c r="O37" s="118">
        <v>133</v>
      </c>
      <c r="P37" s="118">
        <v>81</v>
      </c>
      <c r="Q37" s="118">
        <v>35</v>
      </c>
      <c r="R37" s="118">
        <v>32</v>
      </c>
      <c r="S37" s="118">
        <v>16</v>
      </c>
    </row>
    <row r="38" spans="1:19" x14ac:dyDescent="0.2">
      <c r="A38" s="118" t="s">
        <v>306</v>
      </c>
      <c r="B38" s="118">
        <v>37076</v>
      </c>
      <c r="C38" s="118">
        <v>1464</v>
      </c>
      <c r="D38" s="118">
        <v>1714</v>
      </c>
      <c r="E38" s="118">
        <v>1270</v>
      </c>
      <c r="F38" s="118">
        <v>976</v>
      </c>
      <c r="G38" s="118">
        <v>1358</v>
      </c>
      <c r="H38" s="118">
        <v>1858</v>
      </c>
      <c r="I38" s="118">
        <v>4027</v>
      </c>
      <c r="J38" s="118">
        <v>5983</v>
      </c>
      <c r="K38" s="118">
        <v>5787</v>
      </c>
      <c r="L38" s="118">
        <v>4547</v>
      </c>
      <c r="M38" s="118">
        <v>3261</v>
      </c>
      <c r="N38" s="118">
        <v>2116</v>
      </c>
      <c r="O38" s="118">
        <v>1271</v>
      </c>
      <c r="P38" s="118">
        <v>703</v>
      </c>
      <c r="Q38" s="118">
        <v>320</v>
      </c>
      <c r="R38" s="118">
        <v>289</v>
      </c>
      <c r="S38" s="118">
        <v>132</v>
      </c>
    </row>
    <row r="39" spans="1:19" x14ac:dyDescent="0.2">
      <c r="A39" s="118" t="s">
        <v>298</v>
      </c>
      <c r="B39" s="118">
        <v>12668</v>
      </c>
      <c r="C39" s="118">
        <v>766</v>
      </c>
      <c r="D39" s="118">
        <v>834</v>
      </c>
      <c r="E39" s="118">
        <v>605</v>
      </c>
      <c r="F39" s="118">
        <v>467</v>
      </c>
      <c r="G39" s="118">
        <v>686</v>
      </c>
      <c r="H39" s="118">
        <v>827</v>
      </c>
      <c r="I39" s="118">
        <v>1431</v>
      </c>
      <c r="J39" s="118">
        <v>1841</v>
      </c>
      <c r="K39" s="118">
        <v>1582</v>
      </c>
      <c r="L39" s="118">
        <v>1210</v>
      </c>
      <c r="M39" s="118">
        <v>820</v>
      </c>
      <c r="N39" s="118">
        <v>607</v>
      </c>
      <c r="O39" s="118">
        <v>448</v>
      </c>
      <c r="P39" s="118">
        <v>290</v>
      </c>
      <c r="Q39" s="118">
        <v>121</v>
      </c>
      <c r="R39" s="118">
        <v>92</v>
      </c>
      <c r="S39" s="118">
        <v>41</v>
      </c>
    </row>
    <row r="40" spans="1:19" x14ac:dyDescent="0.2">
      <c r="A40" s="118" t="s">
        <v>299</v>
      </c>
      <c r="B40" s="118">
        <v>24408</v>
      </c>
      <c r="C40" s="118">
        <v>698</v>
      </c>
      <c r="D40" s="118">
        <v>880</v>
      </c>
      <c r="E40" s="118">
        <v>665</v>
      </c>
      <c r="F40" s="118">
        <v>509</v>
      </c>
      <c r="G40" s="118">
        <v>672</v>
      </c>
      <c r="H40" s="118">
        <v>1031</v>
      </c>
      <c r="I40" s="118">
        <v>2596</v>
      </c>
      <c r="J40" s="118">
        <v>4142</v>
      </c>
      <c r="K40" s="118">
        <v>4205</v>
      </c>
      <c r="L40" s="118">
        <v>3337</v>
      </c>
      <c r="M40" s="118">
        <v>2441</v>
      </c>
      <c r="N40" s="118">
        <v>1509</v>
      </c>
      <c r="O40" s="118">
        <v>823</v>
      </c>
      <c r="P40" s="118">
        <v>413</v>
      </c>
      <c r="Q40" s="118">
        <v>199</v>
      </c>
      <c r="R40" s="118">
        <v>197</v>
      </c>
      <c r="S40" s="118">
        <v>91</v>
      </c>
    </row>
    <row r="41" spans="1:19" x14ac:dyDescent="0.2">
      <c r="A41" s="118" t="s">
        <v>307</v>
      </c>
      <c r="B41" s="118">
        <v>101033</v>
      </c>
      <c r="C41" s="118">
        <v>8084</v>
      </c>
      <c r="D41" s="118">
        <v>7739</v>
      </c>
      <c r="E41" s="118">
        <v>3291</v>
      </c>
      <c r="F41" s="118">
        <v>1940</v>
      </c>
      <c r="G41" s="118">
        <v>4021</v>
      </c>
      <c r="H41" s="118">
        <v>6128</v>
      </c>
      <c r="I41" s="118">
        <v>9929</v>
      </c>
      <c r="J41" s="118">
        <v>13806</v>
      </c>
      <c r="K41" s="118">
        <v>12997</v>
      </c>
      <c r="L41" s="118">
        <v>11234</v>
      </c>
      <c r="M41" s="118">
        <v>8533</v>
      </c>
      <c r="N41" s="118">
        <v>5581</v>
      </c>
      <c r="O41" s="118">
        <v>3188</v>
      </c>
      <c r="P41" s="118">
        <v>1956</v>
      </c>
      <c r="Q41" s="118">
        <v>1053</v>
      </c>
      <c r="R41" s="118">
        <v>1036</v>
      </c>
      <c r="S41" s="118">
        <v>517</v>
      </c>
    </row>
    <row r="42" spans="1:19" x14ac:dyDescent="0.2">
      <c r="A42" s="118" t="s">
        <v>298</v>
      </c>
      <c r="B42" s="118">
        <v>46004</v>
      </c>
      <c r="C42" s="118">
        <v>4096</v>
      </c>
      <c r="D42" s="118">
        <v>3906</v>
      </c>
      <c r="E42" s="118">
        <v>1708</v>
      </c>
      <c r="F42" s="118">
        <v>982</v>
      </c>
      <c r="G42" s="118">
        <v>1805</v>
      </c>
      <c r="H42" s="118">
        <v>2708</v>
      </c>
      <c r="I42" s="118">
        <v>4191</v>
      </c>
      <c r="J42" s="118">
        <v>5631</v>
      </c>
      <c r="K42" s="118">
        <v>4933</v>
      </c>
      <c r="L42" s="118">
        <v>4776</v>
      </c>
      <c r="M42" s="118">
        <v>4137</v>
      </c>
      <c r="N42" s="118">
        <v>2983</v>
      </c>
      <c r="O42" s="118">
        <v>1800</v>
      </c>
      <c r="P42" s="118">
        <v>1094</v>
      </c>
      <c r="Q42" s="118">
        <v>568</v>
      </c>
      <c r="R42" s="118">
        <v>461</v>
      </c>
      <c r="S42" s="118">
        <v>225</v>
      </c>
    </row>
    <row r="43" spans="1:19" x14ac:dyDescent="0.2">
      <c r="A43" s="118" t="s">
        <v>299</v>
      </c>
      <c r="B43" s="118">
        <v>55029</v>
      </c>
      <c r="C43" s="118">
        <v>3988</v>
      </c>
      <c r="D43" s="118">
        <v>3833</v>
      </c>
      <c r="E43" s="118">
        <v>1583</v>
      </c>
      <c r="F43" s="118">
        <v>958</v>
      </c>
      <c r="G43" s="118">
        <v>2216</v>
      </c>
      <c r="H43" s="118">
        <v>3420</v>
      </c>
      <c r="I43" s="118">
        <v>5738</v>
      </c>
      <c r="J43" s="118">
        <v>8175</v>
      </c>
      <c r="K43" s="118">
        <v>8064</v>
      </c>
      <c r="L43" s="118">
        <v>6458</v>
      </c>
      <c r="M43" s="118">
        <v>4396</v>
      </c>
      <c r="N43" s="118">
        <v>2598</v>
      </c>
      <c r="O43" s="118">
        <v>1388</v>
      </c>
      <c r="P43" s="118">
        <v>862</v>
      </c>
      <c r="Q43" s="118">
        <v>485</v>
      </c>
      <c r="R43" s="118">
        <v>575</v>
      </c>
      <c r="S43" s="118">
        <v>292</v>
      </c>
    </row>
    <row r="44" spans="1:19" x14ac:dyDescent="0.2">
      <c r="A44" s="118" t="s">
        <v>308</v>
      </c>
      <c r="B44" s="118">
        <v>3613</v>
      </c>
      <c r="C44" s="118">
        <v>306</v>
      </c>
      <c r="D44" s="118">
        <v>227</v>
      </c>
      <c r="E44" s="118">
        <v>94</v>
      </c>
      <c r="F44" s="118">
        <v>55</v>
      </c>
      <c r="G44" s="118">
        <v>71</v>
      </c>
      <c r="H44" s="118">
        <v>93</v>
      </c>
      <c r="I44" s="118">
        <v>228</v>
      </c>
      <c r="J44" s="118">
        <v>427</v>
      </c>
      <c r="K44" s="118">
        <v>503</v>
      </c>
      <c r="L44" s="118">
        <v>530</v>
      </c>
      <c r="M44" s="118">
        <v>348</v>
      </c>
      <c r="N44" s="118">
        <v>251</v>
      </c>
      <c r="O44" s="118">
        <v>195</v>
      </c>
      <c r="P44" s="118">
        <v>119</v>
      </c>
      <c r="Q44" s="118">
        <v>72</v>
      </c>
      <c r="R44" s="118">
        <v>63</v>
      </c>
      <c r="S44" s="118">
        <v>31</v>
      </c>
    </row>
    <row r="45" spans="1:19" x14ac:dyDescent="0.2">
      <c r="A45" s="118" t="s">
        <v>298</v>
      </c>
      <c r="B45" s="118">
        <v>1884</v>
      </c>
      <c r="C45" s="118">
        <v>149</v>
      </c>
      <c r="D45" s="118">
        <v>118</v>
      </c>
      <c r="E45" s="118">
        <v>49</v>
      </c>
      <c r="F45" s="118">
        <v>29</v>
      </c>
      <c r="G45" s="118">
        <v>35</v>
      </c>
      <c r="H45" s="118">
        <v>39</v>
      </c>
      <c r="I45" s="118">
        <v>119</v>
      </c>
      <c r="J45" s="118">
        <v>191</v>
      </c>
      <c r="K45" s="118">
        <v>242</v>
      </c>
      <c r="L45" s="118">
        <v>292</v>
      </c>
      <c r="M45" s="118">
        <v>184</v>
      </c>
      <c r="N45" s="118">
        <v>140</v>
      </c>
      <c r="O45" s="118">
        <v>125</v>
      </c>
      <c r="P45" s="118">
        <v>77</v>
      </c>
      <c r="Q45" s="118">
        <v>44</v>
      </c>
      <c r="R45" s="118">
        <v>35</v>
      </c>
      <c r="S45" s="118">
        <v>16</v>
      </c>
    </row>
    <row r="46" spans="1:19" x14ac:dyDescent="0.2">
      <c r="A46" s="118" t="s">
        <v>299</v>
      </c>
      <c r="B46" s="118">
        <v>1729</v>
      </c>
      <c r="C46" s="118">
        <v>157</v>
      </c>
      <c r="D46" s="118">
        <v>109</v>
      </c>
      <c r="E46" s="118">
        <v>45</v>
      </c>
      <c r="F46" s="118">
        <v>26</v>
      </c>
      <c r="G46" s="118">
        <v>36</v>
      </c>
      <c r="H46" s="118">
        <v>54</v>
      </c>
      <c r="I46" s="118">
        <v>109</v>
      </c>
      <c r="J46" s="118">
        <v>236</v>
      </c>
      <c r="K46" s="118">
        <v>261</v>
      </c>
      <c r="L46" s="118">
        <v>238</v>
      </c>
      <c r="M46" s="118">
        <v>164</v>
      </c>
      <c r="N46" s="118">
        <v>111</v>
      </c>
      <c r="O46" s="118">
        <v>70</v>
      </c>
      <c r="P46" s="118">
        <v>42</v>
      </c>
      <c r="Q46" s="118">
        <v>28</v>
      </c>
      <c r="R46" s="118">
        <v>28</v>
      </c>
      <c r="S46" s="118">
        <v>15</v>
      </c>
    </row>
    <row r="47" spans="1:19" x14ac:dyDescent="0.2">
      <c r="A47" s="118" t="s">
        <v>309</v>
      </c>
      <c r="B47" s="118">
        <v>212</v>
      </c>
      <c r="C47" s="118">
        <v>14</v>
      </c>
      <c r="D47" s="118">
        <v>21</v>
      </c>
      <c r="E47" s="118">
        <v>11</v>
      </c>
      <c r="F47" s="118">
        <v>8</v>
      </c>
      <c r="G47" s="118">
        <v>8</v>
      </c>
      <c r="H47" s="118">
        <v>5</v>
      </c>
      <c r="I47" s="118">
        <v>13</v>
      </c>
      <c r="J47" s="118">
        <v>25</v>
      </c>
      <c r="K47" s="118">
        <v>23</v>
      </c>
      <c r="L47" s="118">
        <v>20</v>
      </c>
      <c r="M47" s="118">
        <v>17</v>
      </c>
      <c r="N47" s="118">
        <v>11</v>
      </c>
      <c r="O47" s="118">
        <v>10</v>
      </c>
      <c r="P47" s="118">
        <v>9</v>
      </c>
      <c r="Q47" s="118">
        <v>2</v>
      </c>
      <c r="R47" s="118">
        <v>3</v>
      </c>
      <c r="S47" s="118">
        <v>12</v>
      </c>
    </row>
    <row r="48" spans="1:19" x14ac:dyDescent="0.2">
      <c r="A48" s="118" t="s">
        <v>298</v>
      </c>
      <c r="B48" s="118">
        <v>121</v>
      </c>
      <c r="C48" s="118">
        <v>5</v>
      </c>
      <c r="D48" s="118">
        <v>11</v>
      </c>
      <c r="E48" s="118">
        <v>7</v>
      </c>
      <c r="F48" s="118">
        <v>5</v>
      </c>
      <c r="G48" s="118">
        <v>3</v>
      </c>
      <c r="H48" s="118">
        <v>2</v>
      </c>
      <c r="I48" s="118">
        <v>6</v>
      </c>
      <c r="J48" s="118">
        <v>13</v>
      </c>
      <c r="K48" s="118">
        <v>15</v>
      </c>
      <c r="L48" s="118">
        <v>12</v>
      </c>
      <c r="M48" s="118">
        <v>12</v>
      </c>
      <c r="N48" s="118">
        <v>9</v>
      </c>
      <c r="O48" s="118">
        <v>7</v>
      </c>
      <c r="P48" s="118">
        <v>5</v>
      </c>
      <c r="Q48" s="118">
        <v>2</v>
      </c>
      <c r="R48" s="118">
        <v>2</v>
      </c>
      <c r="S48" s="118">
        <v>5</v>
      </c>
    </row>
    <row r="49" spans="1:19" x14ac:dyDescent="0.2">
      <c r="A49" s="118" t="s">
        <v>299</v>
      </c>
      <c r="B49" s="118">
        <v>91</v>
      </c>
      <c r="C49" s="118">
        <v>9</v>
      </c>
      <c r="D49" s="118">
        <v>10</v>
      </c>
      <c r="E49" s="118">
        <v>4</v>
      </c>
      <c r="F49" s="118">
        <v>3</v>
      </c>
      <c r="G49" s="118">
        <v>5</v>
      </c>
      <c r="H49" s="118">
        <v>3</v>
      </c>
      <c r="I49" s="118">
        <v>7</v>
      </c>
      <c r="J49" s="118">
        <v>12</v>
      </c>
      <c r="K49" s="118">
        <v>8</v>
      </c>
      <c r="L49" s="118">
        <v>8</v>
      </c>
      <c r="M49" s="118">
        <v>5</v>
      </c>
      <c r="N49" s="118">
        <v>2</v>
      </c>
      <c r="O49" s="118">
        <v>3</v>
      </c>
      <c r="P49" s="118">
        <v>4</v>
      </c>
      <c r="Q49" s="118">
        <v>0</v>
      </c>
      <c r="R49" s="118">
        <v>1</v>
      </c>
      <c r="S49" s="118">
        <v>7</v>
      </c>
    </row>
    <row r="50" spans="1:19" x14ac:dyDescent="0.2">
      <c r="A50" s="118" t="s">
        <v>310</v>
      </c>
      <c r="B50" s="118">
        <v>363</v>
      </c>
      <c r="C50" s="118">
        <v>104</v>
      </c>
      <c r="D50" s="118">
        <v>41</v>
      </c>
      <c r="E50" s="118">
        <v>12</v>
      </c>
      <c r="F50" s="118">
        <v>5</v>
      </c>
      <c r="G50" s="118">
        <v>6</v>
      </c>
      <c r="H50" s="118">
        <v>12</v>
      </c>
      <c r="I50" s="118">
        <v>38</v>
      </c>
      <c r="J50" s="118">
        <v>44</v>
      </c>
      <c r="K50" s="118">
        <v>38</v>
      </c>
      <c r="L50" s="118">
        <v>20</v>
      </c>
      <c r="M50" s="118">
        <v>13</v>
      </c>
      <c r="N50" s="118">
        <v>11</v>
      </c>
      <c r="O50" s="118">
        <v>8</v>
      </c>
      <c r="P50" s="118">
        <v>0</v>
      </c>
      <c r="Q50" s="118">
        <v>5</v>
      </c>
      <c r="R50" s="118">
        <v>3</v>
      </c>
      <c r="S50" s="118">
        <v>3</v>
      </c>
    </row>
    <row r="51" spans="1:19" x14ac:dyDescent="0.2">
      <c r="A51" s="118" t="s">
        <v>298</v>
      </c>
      <c r="B51" s="118">
        <v>215</v>
      </c>
      <c r="C51" s="118">
        <v>52</v>
      </c>
      <c r="D51" s="118">
        <v>19</v>
      </c>
      <c r="E51" s="118">
        <v>8</v>
      </c>
      <c r="F51" s="118">
        <v>3</v>
      </c>
      <c r="G51" s="118">
        <v>3</v>
      </c>
      <c r="H51" s="118">
        <v>8</v>
      </c>
      <c r="I51" s="118">
        <v>24</v>
      </c>
      <c r="J51" s="118">
        <v>31</v>
      </c>
      <c r="K51" s="118">
        <v>28</v>
      </c>
      <c r="L51" s="118">
        <v>15</v>
      </c>
      <c r="M51" s="118">
        <v>7</v>
      </c>
      <c r="N51" s="118">
        <v>6</v>
      </c>
      <c r="O51" s="118">
        <v>6</v>
      </c>
      <c r="P51" s="118">
        <v>0</v>
      </c>
      <c r="Q51" s="118">
        <v>2</v>
      </c>
      <c r="R51" s="118">
        <v>2</v>
      </c>
      <c r="S51" s="118">
        <v>1</v>
      </c>
    </row>
    <row r="52" spans="1:19" x14ac:dyDescent="0.2">
      <c r="A52" s="64" t="s">
        <v>299</v>
      </c>
      <c r="B52" s="64">
        <v>148</v>
      </c>
      <c r="C52" s="64">
        <v>52</v>
      </c>
      <c r="D52" s="64">
        <v>22</v>
      </c>
      <c r="E52" s="64">
        <v>4</v>
      </c>
      <c r="F52" s="64">
        <v>2</v>
      </c>
      <c r="G52" s="64">
        <v>3</v>
      </c>
      <c r="H52" s="64">
        <v>4</v>
      </c>
      <c r="I52" s="64">
        <v>14</v>
      </c>
      <c r="J52" s="64">
        <v>13</v>
      </c>
      <c r="K52" s="64">
        <v>10</v>
      </c>
      <c r="L52" s="64">
        <v>5</v>
      </c>
      <c r="M52" s="64">
        <v>6</v>
      </c>
      <c r="N52" s="64">
        <v>5</v>
      </c>
      <c r="O52" s="64">
        <v>2</v>
      </c>
      <c r="P52" s="64">
        <v>0</v>
      </c>
      <c r="Q52" s="64">
        <v>3</v>
      </c>
      <c r="R52" s="64">
        <v>1</v>
      </c>
      <c r="S52" s="64">
        <v>2</v>
      </c>
    </row>
  </sheetData>
  <mergeCells count="1">
    <mergeCell ref="B6:C6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J1" sqref="J1"/>
    </sheetView>
  </sheetViews>
  <sheetFormatPr baseColWidth="10" defaultRowHeight="14.25" x14ac:dyDescent="0.2"/>
  <cols>
    <col min="1" max="1" width="13.75" customWidth="1"/>
  </cols>
  <sheetData>
    <row r="1" spans="1:14" ht="17.25" x14ac:dyDescent="0.25">
      <c r="A1" s="120" t="s">
        <v>311</v>
      </c>
      <c r="B1" s="121"/>
      <c r="C1" s="121"/>
      <c r="D1" s="122"/>
      <c r="E1" s="121"/>
      <c r="F1" s="121"/>
      <c r="G1" s="122"/>
      <c r="H1" s="121"/>
      <c r="I1" s="121"/>
      <c r="J1" s="123"/>
    </row>
    <row r="2" spans="1:14" ht="15" x14ac:dyDescent="0.25">
      <c r="A2" s="124" t="s">
        <v>490</v>
      </c>
      <c r="B2" s="125"/>
      <c r="C2" s="125"/>
      <c r="D2" s="122"/>
      <c r="E2" s="125"/>
      <c r="F2" s="125"/>
      <c r="G2" s="122"/>
      <c r="H2" s="125"/>
      <c r="I2" s="125"/>
      <c r="J2" s="126"/>
    </row>
    <row r="4" spans="1:14" x14ac:dyDescent="0.2">
      <c r="A4" s="129" t="s">
        <v>312</v>
      </c>
      <c r="B4" s="298" t="s">
        <v>313</v>
      </c>
      <c r="C4" s="130"/>
      <c r="D4" s="127"/>
      <c r="E4" s="301"/>
      <c r="F4" s="299" t="s">
        <v>314</v>
      </c>
      <c r="G4" s="127"/>
      <c r="H4" s="300"/>
      <c r="I4" s="299" t="s">
        <v>315</v>
      </c>
      <c r="J4" s="127"/>
      <c r="K4" s="301"/>
      <c r="L4" s="299" t="s">
        <v>316</v>
      </c>
      <c r="M4" s="127"/>
      <c r="N4" s="128"/>
    </row>
    <row r="5" spans="1:14" x14ac:dyDescent="0.2">
      <c r="A5" s="133"/>
      <c r="B5" s="134"/>
      <c r="C5" s="304" t="s">
        <v>655</v>
      </c>
      <c r="D5" s="348" t="s">
        <v>317</v>
      </c>
      <c r="E5" s="349"/>
      <c r="F5" s="296" t="s">
        <v>318</v>
      </c>
      <c r="G5" s="348" t="s">
        <v>317</v>
      </c>
      <c r="H5" s="349"/>
      <c r="I5" s="295"/>
      <c r="J5" s="348" t="s">
        <v>317</v>
      </c>
      <c r="K5" s="349"/>
      <c r="L5" s="295"/>
      <c r="M5" s="348" t="s">
        <v>317</v>
      </c>
      <c r="N5" s="349"/>
    </row>
    <row r="6" spans="1:14" x14ac:dyDescent="0.2">
      <c r="A6" s="133"/>
      <c r="B6" s="131"/>
      <c r="C6" s="305" t="s">
        <v>656</v>
      </c>
      <c r="D6" s="350" t="s">
        <v>319</v>
      </c>
      <c r="E6" s="351"/>
      <c r="F6" s="297"/>
      <c r="G6" s="352" t="s">
        <v>319</v>
      </c>
      <c r="H6" s="353"/>
      <c r="I6" s="297"/>
      <c r="J6" s="350" t="s">
        <v>319</v>
      </c>
      <c r="K6" s="351"/>
      <c r="L6" s="297"/>
      <c r="M6" s="350" t="s">
        <v>319</v>
      </c>
      <c r="N6" s="351"/>
    </row>
    <row r="7" spans="1:14" x14ac:dyDescent="0.2">
      <c r="A7" s="132"/>
      <c r="B7" s="302"/>
      <c r="C7" s="306" t="s">
        <v>657</v>
      </c>
      <c r="D7" s="135" t="s">
        <v>320</v>
      </c>
      <c r="E7" s="136" t="s">
        <v>321</v>
      </c>
      <c r="F7" s="303"/>
      <c r="G7" s="135" t="s">
        <v>320</v>
      </c>
      <c r="H7" s="136" t="s">
        <v>321</v>
      </c>
      <c r="I7" s="303"/>
      <c r="J7" s="135" t="s">
        <v>320</v>
      </c>
      <c r="K7" s="136" t="s">
        <v>321</v>
      </c>
      <c r="L7" s="303"/>
      <c r="M7" s="135" t="s">
        <v>320</v>
      </c>
      <c r="N7" s="136" t="s">
        <v>321</v>
      </c>
    </row>
    <row r="8" spans="1:14" x14ac:dyDescent="0.2">
      <c r="A8" s="365" t="s">
        <v>322</v>
      </c>
      <c r="B8" s="307" t="s">
        <v>492</v>
      </c>
      <c r="C8" s="307">
        <v>21.4</v>
      </c>
      <c r="D8" s="307" t="s">
        <v>493</v>
      </c>
      <c r="E8" s="307">
        <v>4.3</v>
      </c>
      <c r="F8" s="307" t="s">
        <v>494</v>
      </c>
      <c r="G8" s="307" t="s">
        <v>495</v>
      </c>
      <c r="H8" s="307">
        <v>-36.4</v>
      </c>
      <c r="I8" s="307" t="s">
        <v>496</v>
      </c>
      <c r="J8" s="307" t="s">
        <v>497</v>
      </c>
      <c r="K8" s="307">
        <v>14.8</v>
      </c>
      <c r="L8" s="307" t="s">
        <v>498</v>
      </c>
      <c r="M8" s="307" t="s">
        <v>499</v>
      </c>
      <c r="N8" s="307">
        <v>1.1000000000000001</v>
      </c>
    </row>
    <row r="9" spans="1:14" x14ac:dyDescent="0.2">
      <c r="A9" s="137" t="s">
        <v>323</v>
      </c>
      <c r="B9" s="308" t="s">
        <v>500</v>
      </c>
      <c r="C9" s="308">
        <v>21.7</v>
      </c>
      <c r="D9" s="308" t="s">
        <v>501</v>
      </c>
      <c r="E9" s="308">
        <v>2.5</v>
      </c>
      <c r="F9" s="308" t="s">
        <v>502</v>
      </c>
      <c r="G9" s="308">
        <v>-303</v>
      </c>
      <c r="H9" s="308">
        <v>-1.6</v>
      </c>
      <c r="I9" s="308" t="s">
        <v>503</v>
      </c>
      <c r="J9" s="308" t="s">
        <v>504</v>
      </c>
      <c r="K9" s="308">
        <v>6.6</v>
      </c>
      <c r="L9" s="308" t="s">
        <v>505</v>
      </c>
      <c r="M9" s="308" t="s">
        <v>506</v>
      </c>
      <c r="N9" s="308">
        <v>0.7</v>
      </c>
    </row>
    <row r="10" spans="1:14" x14ac:dyDescent="0.2">
      <c r="A10" s="137" t="s">
        <v>324</v>
      </c>
      <c r="B10" s="308" t="s">
        <v>507</v>
      </c>
      <c r="C10" s="308">
        <v>22</v>
      </c>
      <c r="D10" s="308" t="s">
        <v>508</v>
      </c>
      <c r="E10" s="308">
        <v>2.4</v>
      </c>
      <c r="F10" s="308" t="s">
        <v>509</v>
      </c>
      <c r="G10" s="308">
        <v>-324</v>
      </c>
      <c r="H10" s="308">
        <v>-1.8</v>
      </c>
      <c r="I10" s="308" t="s">
        <v>510</v>
      </c>
      <c r="J10" s="308" t="s">
        <v>511</v>
      </c>
      <c r="K10" s="308">
        <v>5.8</v>
      </c>
      <c r="L10" s="308" t="s">
        <v>512</v>
      </c>
      <c r="M10" s="308" t="s">
        <v>513</v>
      </c>
      <c r="N10" s="308">
        <v>0.8</v>
      </c>
    </row>
    <row r="11" spans="1:14" x14ac:dyDescent="0.2">
      <c r="A11" s="137" t="s">
        <v>325</v>
      </c>
      <c r="B11" s="308" t="s">
        <v>514</v>
      </c>
      <c r="C11" s="308">
        <v>22.4</v>
      </c>
      <c r="D11" s="308" t="s">
        <v>515</v>
      </c>
      <c r="E11" s="308">
        <v>3</v>
      </c>
      <c r="F11" s="308" t="s">
        <v>516</v>
      </c>
      <c r="G11" s="308">
        <v>334</v>
      </c>
      <c r="H11" s="308">
        <v>1.9</v>
      </c>
      <c r="I11" s="308" t="s">
        <v>517</v>
      </c>
      <c r="J11" s="308" t="s">
        <v>518</v>
      </c>
      <c r="K11" s="308">
        <v>5.7</v>
      </c>
      <c r="L11" s="308" t="s">
        <v>519</v>
      </c>
      <c r="M11" s="308" t="s">
        <v>520</v>
      </c>
      <c r="N11" s="308">
        <v>1.7</v>
      </c>
    </row>
    <row r="12" spans="1:14" x14ac:dyDescent="0.2">
      <c r="A12" s="137" t="s">
        <v>326</v>
      </c>
      <c r="B12" s="308" t="s">
        <v>521</v>
      </c>
      <c r="C12" s="308">
        <v>100</v>
      </c>
      <c r="D12" s="308" t="s">
        <v>522</v>
      </c>
      <c r="E12" s="308">
        <v>3</v>
      </c>
      <c r="F12" s="308" t="s">
        <v>523</v>
      </c>
      <c r="G12" s="308" t="s">
        <v>524</v>
      </c>
      <c r="H12" s="308">
        <v>22.4</v>
      </c>
      <c r="I12" s="308" t="s">
        <v>525</v>
      </c>
      <c r="J12" s="308" t="s">
        <v>526</v>
      </c>
      <c r="K12" s="308">
        <v>-0.2</v>
      </c>
      <c r="L12" s="308" t="s">
        <v>527</v>
      </c>
      <c r="M12" s="308" t="s">
        <v>528</v>
      </c>
      <c r="N12" s="308">
        <v>4.4000000000000004</v>
      </c>
    </row>
    <row r="13" spans="1:14" x14ac:dyDescent="0.2">
      <c r="A13" s="137" t="s">
        <v>491</v>
      </c>
      <c r="B13" s="308" t="s">
        <v>529</v>
      </c>
      <c r="C13" s="308">
        <v>100</v>
      </c>
      <c r="D13" s="308" t="s">
        <v>530</v>
      </c>
      <c r="E13" s="308">
        <v>3.4</v>
      </c>
      <c r="F13" s="308" t="s">
        <v>531</v>
      </c>
      <c r="G13" s="308" t="s">
        <v>532</v>
      </c>
      <c r="H13" s="308">
        <v>22.3</v>
      </c>
      <c r="I13" s="308" t="s">
        <v>533</v>
      </c>
      <c r="J13" s="308" t="s">
        <v>534</v>
      </c>
      <c r="K13" s="308">
        <v>1.1000000000000001</v>
      </c>
      <c r="L13" s="308" t="s">
        <v>535</v>
      </c>
      <c r="M13" s="308" t="s">
        <v>536</v>
      </c>
      <c r="N13" s="308">
        <v>4.2</v>
      </c>
    </row>
    <row r="14" spans="1:14" x14ac:dyDescent="0.2">
      <c r="A14" s="138" t="s">
        <v>327</v>
      </c>
      <c r="B14" s="308" t="s">
        <v>537</v>
      </c>
      <c r="C14" s="308">
        <v>25.1</v>
      </c>
      <c r="D14" s="308" t="s">
        <v>538</v>
      </c>
      <c r="E14" s="308">
        <v>2.9</v>
      </c>
      <c r="F14" s="308" t="s">
        <v>539</v>
      </c>
      <c r="G14" s="308">
        <v>630</v>
      </c>
      <c r="H14" s="308">
        <v>19.100000000000001</v>
      </c>
      <c r="I14" s="308" t="s">
        <v>540</v>
      </c>
      <c r="J14" s="308">
        <v>-679</v>
      </c>
      <c r="K14" s="308">
        <v>-0.5</v>
      </c>
      <c r="L14" s="308" t="s">
        <v>541</v>
      </c>
      <c r="M14" s="308" t="s">
        <v>542</v>
      </c>
      <c r="N14" s="308">
        <v>4.8</v>
      </c>
    </row>
    <row r="15" spans="1:14" x14ac:dyDescent="0.2">
      <c r="A15" s="138" t="s">
        <v>328</v>
      </c>
      <c r="B15" s="308" t="s">
        <v>543</v>
      </c>
      <c r="C15" s="308">
        <v>14</v>
      </c>
      <c r="D15" s="308" t="s">
        <v>544</v>
      </c>
      <c r="E15" s="308">
        <v>4.0999999999999996</v>
      </c>
      <c r="F15" s="308" t="s">
        <v>545</v>
      </c>
      <c r="G15" s="308">
        <v>590</v>
      </c>
      <c r="H15" s="308">
        <v>22.9</v>
      </c>
      <c r="I15" s="308" t="s">
        <v>546</v>
      </c>
      <c r="J15" s="308">
        <v>838</v>
      </c>
      <c r="K15" s="308">
        <v>2.1</v>
      </c>
      <c r="L15" s="308" t="s">
        <v>547</v>
      </c>
      <c r="M15" s="308" t="s">
        <v>548</v>
      </c>
      <c r="N15" s="308">
        <v>4.5</v>
      </c>
    </row>
    <row r="16" spans="1:14" x14ac:dyDescent="0.2">
      <c r="A16" s="138" t="s">
        <v>329</v>
      </c>
      <c r="B16" s="308" t="s">
        <v>549</v>
      </c>
      <c r="C16" s="308">
        <v>16.899999999999999</v>
      </c>
      <c r="D16" s="308" t="s">
        <v>550</v>
      </c>
      <c r="E16" s="308">
        <v>2.7</v>
      </c>
      <c r="F16" s="308" t="s">
        <v>551</v>
      </c>
      <c r="G16" s="308">
        <v>284</v>
      </c>
      <c r="H16" s="308">
        <v>34.9</v>
      </c>
      <c r="I16" s="308" t="s">
        <v>552</v>
      </c>
      <c r="J16" s="308">
        <v>-474</v>
      </c>
      <c r="K16" s="308">
        <v>-2.2000000000000002</v>
      </c>
      <c r="L16" s="308" t="s">
        <v>553</v>
      </c>
      <c r="M16" s="308" t="s">
        <v>554</v>
      </c>
      <c r="N16" s="308">
        <v>4.5</v>
      </c>
    </row>
    <row r="17" spans="1:14" x14ac:dyDescent="0.2">
      <c r="A17" s="138" t="s">
        <v>330</v>
      </c>
      <c r="B17" s="308" t="s">
        <v>555</v>
      </c>
      <c r="C17" s="308">
        <v>10.8</v>
      </c>
      <c r="D17" s="308">
        <v>201</v>
      </c>
      <c r="E17" s="308">
        <v>5.5</v>
      </c>
      <c r="F17" s="308">
        <v>221</v>
      </c>
      <c r="G17" s="308">
        <v>33</v>
      </c>
      <c r="H17" s="308">
        <v>17.600000000000001</v>
      </c>
      <c r="I17" s="308" t="s">
        <v>556</v>
      </c>
      <c r="J17" s="308">
        <v>114</v>
      </c>
      <c r="K17" s="308">
        <v>7.3</v>
      </c>
      <c r="L17" s="308" t="s">
        <v>557</v>
      </c>
      <c r="M17" s="308">
        <v>54</v>
      </c>
      <c r="N17" s="308">
        <v>2.8</v>
      </c>
    </row>
    <row r="18" spans="1:14" x14ac:dyDescent="0.2">
      <c r="A18" s="138" t="s">
        <v>331</v>
      </c>
      <c r="B18" s="308" t="s">
        <v>558</v>
      </c>
      <c r="C18" s="308">
        <v>19.3</v>
      </c>
      <c r="D18" s="308">
        <v>729</v>
      </c>
      <c r="E18" s="308">
        <v>2.6</v>
      </c>
      <c r="F18" s="308">
        <v>734</v>
      </c>
      <c r="G18" s="308">
        <v>47</v>
      </c>
      <c r="H18" s="308">
        <v>6.8</v>
      </c>
      <c r="I18" s="308" t="s">
        <v>559</v>
      </c>
      <c r="J18" s="308">
        <v>-107</v>
      </c>
      <c r="K18" s="308">
        <v>-1.3</v>
      </c>
      <c r="L18" s="308" t="s">
        <v>560</v>
      </c>
      <c r="M18" s="308">
        <v>789</v>
      </c>
      <c r="N18" s="308">
        <v>4</v>
      </c>
    </row>
    <row r="19" spans="1:14" x14ac:dyDescent="0.2">
      <c r="A19" s="138" t="s">
        <v>332</v>
      </c>
      <c r="B19" s="308" t="s">
        <v>561</v>
      </c>
      <c r="C19" s="308">
        <v>13.6</v>
      </c>
      <c r="D19" s="308">
        <v>87</v>
      </c>
      <c r="E19" s="308">
        <v>1.8</v>
      </c>
      <c r="F19" s="308">
        <v>123</v>
      </c>
      <c r="G19" s="308">
        <v>-11</v>
      </c>
      <c r="H19" s="308">
        <v>-8.1999999999999993</v>
      </c>
      <c r="I19" s="308" t="s">
        <v>562</v>
      </c>
      <c r="J19" s="308">
        <v>36</v>
      </c>
      <c r="K19" s="308">
        <v>1.6</v>
      </c>
      <c r="L19" s="308" t="s">
        <v>563</v>
      </c>
      <c r="M19" s="308">
        <v>62</v>
      </c>
      <c r="N19" s="308">
        <v>2.4</v>
      </c>
    </row>
    <row r="20" spans="1:14" x14ac:dyDescent="0.2">
      <c r="A20" s="138" t="s">
        <v>333</v>
      </c>
      <c r="B20" s="308" t="s">
        <v>564</v>
      </c>
      <c r="C20" s="308">
        <v>12.8</v>
      </c>
      <c r="D20" s="308">
        <v>270</v>
      </c>
      <c r="E20" s="308">
        <v>5.3</v>
      </c>
      <c r="F20" s="308">
        <v>190</v>
      </c>
      <c r="G20" s="308">
        <v>9</v>
      </c>
      <c r="H20" s="308">
        <v>5</v>
      </c>
      <c r="I20" s="308" t="s">
        <v>565</v>
      </c>
      <c r="J20" s="308">
        <v>71</v>
      </c>
      <c r="K20" s="308">
        <v>3.4</v>
      </c>
      <c r="L20" s="308" t="s">
        <v>566</v>
      </c>
      <c r="M20" s="308">
        <v>190</v>
      </c>
      <c r="N20" s="308">
        <v>6.8</v>
      </c>
    </row>
    <row r="21" spans="1:14" x14ac:dyDescent="0.2">
      <c r="A21" s="138" t="s">
        <v>334</v>
      </c>
      <c r="B21" s="308" t="s">
        <v>567</v>
      </c>
      <c r="C21" s="308">
        <v>21.9</v>
      </c>
      <c r="D21" s="308">
        <v>172</v>
      </c>
      <c r="E21" s="308">
        <v>2</v>
      </c>
      <c r="F21" s="308">
        <v>444</v>
      </c>
      <c r="G21" s="308">
        <v>105</v>
      </c>
      <c r="H21" s="308">
        <v>31</v>
      </c>
      <c r="I21" s="308" t="s">
        <v>568</v>
      </c>
      <c r="J21" s="308">
        <v>-25</v>
      </c>
      <c r="K21" s="308">
        <v>-1</v>
      </c>
      <c r="L21" s="308" t="s">
        <v>569</v>
      </c>
      <c r="M21" s="308">
        <v>92</v>
      </c>
      <c r="N21" s="308">
        <v>1.6</v>
      </c>
    </row>
    <row r="22" spans="1:14" x14ac:dyDescent="0.2">
      <c r="A22" s="138" t="s">
        <v>335</v>
      </c>
      <c r="B22" s="308" t="s">
        <v>570</v>
      </c>
      <c r="C22" s="308">
        <v>25.8</v>
      </c>
      <c r="D22" s="308" t="s">
        <v>571</v>
      </c>
      <c r="E22" s="308">
        <v>3.6</v>
      </c>
      <c r="F22" s="308">
        <v>379</v>
      </c>
      <c r="G22" s="308">
        <v>45</v>
      </c>
      <c r="H22" s="308">
        <v>13.5</v>
      </c>
      <c r="I22" s="308" t="s">
        <v>572</v>
      </c>
      <c r="J22" s="308">
        <v>-67</v>
      </c>
      <c r="K22" s="308">
        <v>-0.6</v>
      </c>
      <c r="L22" s="308" t="s">
        <v>573</v>
      </c>
      <c r="M22" s="308" t="s">
        <v>574</v>
      </c>
      <c r="N22" s="308">
        <v>6.2</v>
      </c>
    </row>
    <row r="23" spans="1:14" x14ac:dyDescent="0.2">
      <c r="A23" s="138" t="s">
        <v>336</v>
      </c>
      <c r="B23" s="308" t="s">
        <v>575</v>
      </c>
      <c r="C23" s="308">
        <v>20.6</v>
      </c>
      <c r="D23" s="308" t="s">
        <v>576</v>
      </c>
      <c r="E23" s="308">
        <v>5.8</v>
      </c>
      <c r="F23" s="308">
        <v>951</v>
      </c>
      <c r="G23" s="308">
        <v>129</v>
      </c>
      <c r="H23" s="308">
        <v>15.7</v>
      </c>
      <c r="I23" s="308" t="s">
        <v>577</v>
      </c>
      <c r="J23" s="308">
        <v>399</v>
      </c>
      <c r="K23" s="308">
        <v>1.9</v>
      </c>
      <c r="L23" s="308" t="s">
        <v>578</v>
      </c>
      <c r="M23" s="308" t="s">
        <v>579</v>
      </c>
      <c r="N23" s="308">
        <v>7.8</v>
      </c>
    </row>
    <row r="24" spans="1:14" x14ac:dyDescent="0.2">
      <c r="A24" s="138" t="s">
        <v>337</v>
      </c>
      <c r="B24" s="308" t="s">
        <v>580</v>
      </c>
      <c r="C24" s="308">
        <v>20.100000000000001</v>
      </c>
      <c r="D24" s="308">
        <v>968</v>
      </c>
      <c r="E24" s="308">
        <v>1.9</v>
      </c>
      <c r="F24" s="308">
        <v>540</v>
      </c>
      <c r="G24" s="308">
        <v>163</v>
      </c>
      <c r="H24" s="308">
        <v>43.2</v>
      </c>
      <c r="I24" s="308" t="s">
        <v>581</v>
      </c>
      <c r="J24" s="308">
        <v>-20</v>
      </c>
      <c r="K24" s="308">
        <v>-0.2</v>
      </c>
      <c r="L24" s="308" t="s">
        <v>582</v>
      </c>
      <c r="M24" s="308">
        <v>825</v>
      </c>
      <c r="N24" s="308">
        <v>2</v>
      </c>
    </row>
    <row r="25" spans="1:14" x14ac:dyDescent="0.2">
      <c r="A25" s="138" t="s">
        <v>338</v>
      </c>
      <c r="B25" s="308" t="s">
        <v>583</v>
      </c>
      <c r="C25" s="308">
        <v>34.5</v>
      </c>
      <c r="D25" s="308" t="s">
        <v>584</v>
      </c>
      <c r="E25" s="308">
        <v>3.1</v>
      </c>
      <c r="F25" s="308" t="s">
        <v>585</v>
      </c>
      <c r="G25" s="308">
        <v>74</v>
      </c>
      <c r="H25" s="308">
        <v>6.8</v>
      </c>
      <c r="I25" s="308" t="s">
        <v>586</v>
      </c>
      <c r="J25" s="308">
        <v>646</v>
      </c>
      <c r="K25" s="308">
        <v>2.8</v>
      </c>
      <c r="L25" s="308" t="s">
        <v>587</v>
      </c>
      <c r="M25" s="308" t="s">
        <v>588</v>
      </c>
      <c r="N25" s="308">
        <v>3.2</v>
      </c>
    </row>
    <row r="26" spans="1:14" x14ac:dyDescent="0.2">
      <c r="A26" s="138" t="s">
        <v>339</v>
      </c>
      <c r="B26" s="308" t="s">
        <v>589</v>
      </c>
      <c r="C26" s="308">
        <v>20.3</v>
      </c>
      <c r="D26" s="308" t="s">
        <v>590</v>
      </c>
      <c r="E26" s="308">
        <v>3.5</v>
      </c>
      <c r="F26" s="308">
        <v>393</v>
      </c>
      <c r="G26" s="308">
        <v>105</v>
      </c>
      <c r="H26" s="308">
        <v>36.5</v>
      </c>
      <c r="I26" s="308" t="s">
        <v>591</v>
      </c>
      <c r="J26" s="308">
        <v>190</v>
      </c>
      <c r="K26" s="308">
        <v>1.3</v>
      </c>
      <c r="L26" s="308" t="s">
        <v>592</v>
      </c>
      <c r="M26" s="308" t="s">
        <v>593</v>
      </c>
      <c r="N26" s="308">
        <v>4</v>
      </c>
    </row>
    <row r="27" spans="1:14" x14ac:dyDescent="0.2">
      <c r="A27" s="138" t="s">
        <v>340</v>
      </c>
      <c r="B27" s="308" t="s">
        <v>594</v>
      </c>
      <c r="C27" s="308">
        <v>24.5</v>
      </c>
      <c r="D27" s="308">
        <v>582</v>
      </c>
      <c r="E27" s="308">
        <v>3.1</v>
      </c>
      <c r="F27" s="308">
        <v>113</v>
      </c>
      <c r="G27" s="308">
        <v>-12</v>
      </c>
      <c r="H27" s="308">
        <v>-9.6</v>
      </c>
      <c r="I27" s="308" t="s">
        <v>595</v>
      </c>
      <c r="J27" s="308">
        <v>-59</v>
      </c>
      <c r="K27" s="308">
        <v>-1.1000000000000001</v>
      </c>
      <c r="L27" s="308" t="s">
        <v>596</v>
      </c>
      <c r="M27" s="308">
        <v>653</v>
      </c>
      <c r="N27" s="308">
        <v>5</v>
      </c>
    </row>
    <row r="28" spans="1:14" x14ac:dyDescent="0.2">
      <c r="A28" s="138" t="s">
        <v>341</v>
      </c>
      <c r="B28" s="308" t="s">
        <v>597</v>
      </c>
      <c r="C28" s="308">
        <v>14.6</v>
      </c>
      <c r="D28" s="308">
        <v>169</v>
      </c>
      <c r="E28" s="308">
        <v>2.2000000000000002</v>
      </c>
      <c r="F28" s="308">
        <v>78</v>
      </c>
      <c r="G28" s="308">
        <v>21</v>
      </c>
      <c r="H28" s="308">
        <v>36.799999999999997</v>
      </c>
      <c r="I28" s="308" t="s">
        <v>598</v>
      </c>
      <c r="J28" s="308">
        <v>-122</v>
      </c>
      <c r="K28" s="308">
        <v>-5.8</v>
      </c>
      <c r="L28" s="308" t="s">
        <v>599</v>
      </c>
      <c r="M28" s="308">
        <v>270</v>
      </c>
      <c r="N28" s="308">
        <v>4.9000000000000004</v>
      </c>
    </row>
    <row r="29" spans="1:14" x14ac:dyDescent="0.2">
      <c r="A29" s="138" t="s">
        <v>342</v>
      </c>
      <c r="B29" s="308" t="s">
        <v>600</v>
      </c>
      <c r="C29" s="308">
        <v>10.1</v>
      </c>
      <c r="D29" s="308">
        <v>22</v>
      </c>
      <c r="E29" s="308">
        <v>1.4</v>
      </c>
      <c r="F29" s="308">
        <v>17</v>
      </c>
      <c r="G29" s="308">
        <v>0</v>
      </c>
      <c r="H29" s="308">
        <v>0</v>
      </c>
      <c r="I29" s="308">
        <v>453</v>
      </c>
      <c r="J29" s="308">
        <v>-26</v>
      </c>
      <c r="K29" s="308">
        <v>-5.4</v>
      </c>
      <c r="L29" s="308" t="s">
        <v>601</v>
      </c>
      <c r="M29" s="308">
        <v>48</v>
      </c>
      <c r="N29" s="308">
        <v>4.5</v>
      </c>
    </row>
    <row r="30" spans="1:14" x14ac:dyDescent="0.2">
      <c r="A30" s="138" t="s">
        <v>343</v>
      </c>
      <c r="B30" s="308" t="s">
        <v>602</v>
      </c>
      <c r="C30" s="308">
        <v>22.7</v>
      </c>
      <c r="D30" s="308" t="s">
        <v>603</v>
      </c>
      <c r="E30" s="308">
        <v>2.6</v>
      </c>
      <c r="F30" s="308" t="s">
        <v>604</v>
      </c>
      <c r="G30" s="308">
        <v>486</v>
      </c>
      <c r="H30" s="308">
        <v>43.3</v>
      </c>
      <c r="I30" s="308" t="s">
        <v>605</v>
      </c>
      <c r="J30" s="308">
        <v>-706</v>
      </c>
      <c r="K30" s="308">
        <v>-2.5</v>
      </c>
      <c r="L30" s="308" t="s">
        <v>606</v>
      </c>
      <c r="M30" s="308" t="s">
        <v>607</v>
      </c>
      <c r="N30" s="308">
        <v>3.9</v>
      </c>
    </row>
    <row r="31" spans="1:14" x14ac:dyDescent="0.2">
      <c r="A31" s="138" t="s">
        <v>344</v>
      </c>
      <c r="B31" s="308" t="s">
        <v>608</v>
      </c>
      <c r="C31" s="308">
        <v>17.399999999999999</v>
      </c>
      <c r="D31" s="308">
        <v>947</v>
      </c>
      <c r="E31" s="308">
        <v>2.9</v>
      </c>
      <c r="F31" s="308" t="s">
        <v>609</v>
      </c>
      <c r="G31" s="308">
        <v>473</v>
      </c>
      <c r="H31" s="308">
        <v>21.8</v>
      </c>
      <c r="I31" s="308" t="s">
        <v>610</v>
      </c>
      <c r="J31" s="308">
        <v>-400</v>
      </c>
      <c r="K31" s="308">
        <v>-2.6</v>
      </c>
      <c r="L31" s="308" t="s">
        <v>611</v>
      </c>
      <c r="M31" s="308">
        <v>874</v>
      </c>
      <c r="N31" s="308">
        <v>5.7</v>
      </c>
    </row>
    <row r="32" spans="1:14" x14ac:dyDescent="0.2">
      <c r="A32" s="138" t="s">
        <v>345</v>
      </c>
      <c r="B32" s="308" t="s">
        <v>612</v>
      </c>
      <c r="C32" s="308">
        <v>23</v>
      </c>
      <c r="D32" s="308" t="s">
        <v>613</v>
      </c>
      <c r="E32" s="308">
        <v>3.2</v>
      </c>
      <c r="F32" s="308" t="s">
        <v>614</v>
      </c>
      <c r="G32" s="308">
        <v>378</v>
      </c>
      <c r="H32" s="308">
        <v>39.1</v>
      </c>
      <c r="I32" s="308" t="s">
        <v>615</v>
      </c>
      <c r="J32" s="308">
        <v>-155</v>
      </c>
      <c r="K32" s="308">
        <v>-0.4</v>
      </c>
      <c r="L32" s="308" t="s">
        <v>616</v>
      </c>
      <c r="M32" s="308" t="s">
        <v>617</v>
      </c>
      <c r="N32" s="308">
        <v>4.0999999999999996</v>
      </c>
    </row>
    <row r="33" spans="1:14" x14ac:dyDescent="0.2">
      <c r="A33" s="138" t="s">
        <v>346</v>
      </c>
      <c r="B33" s="308" t="s">
        <v>618</v>
      </c>
      <c r="C33" s="308">
        <v>23.2</v>
      </c>
      <c r="D33" s="308" t="s">
        <v>619</v>
      </c>
      <c r="E33" s="308">
        <v>4.3</v>
      </c>
      <c r="F33" s="308" t="s">
        <v>620</v>
      </c>
      <c r="G33" s="308">
        <v>229</v>
      </c>
      <c r="H33" s="308">
        <v>29.7</v>
      </c>
      <c r="I33" s="308" t="s">
        <v>621</v>
      </c>
      <c r="J33" s="308">
        <v>-184</v>
      </c>
      <c r="K33" s="308">
        <v>-1.1000000000000001</v>
      </c>
      <c r="L33" s="308" t="s">
        <v>622</v>
      </c>
      <c r="M33" s="308" t="s">
        <v>623</v>
      </c>
      <c r="N33" s="308">
        <v>6</v>
      </c>
    </row>
    <row r="34" spans="1:14" x14ac:dyDescent="0.2">
      <c r="A34" s="138" t="s">
        <v>347</v>
      </c>
      <c r="B34" s="308" t="s">
        <v>624</v>
      </c>
      <c r="C34" s="308">
        <v>27.5</v>
      </c>
      <c r="D34" s="308" t="s">
        <v>625</v>
      </c>
      <c r="E34" s="308">
        <v>3.2</v>
      </c>
      <c r="F34" s="308">
        <v>621</v>
      </c>
      <c r="G34" s="308">
        <v>102</v>
      </c>
      <c r="H34" s="308">
        <v>19.7</v>
      </c>
      <c r="I34" s="308" t="s">
        <v>626</v>
      </c>
      <c r="J34" s="308" t="s">
        <v>627</v>
      </c>
      <c r="K34" s="308">
        <v>7.3</v>
      </c>
      <c r="L34" s="308" t="s">
        <v>628</v>
      </c>
      <c r="M34" s="308">
        <v>633</v>
      </c>
      <c r="N34" s="308">
        <v>1</v>
      </c>
    </row>
    <row r="35" spans="1:14" x14ac:dyDescent="0.2">
      <c r="A35" s="138" t="s">
        <v>348</v>
      </c>
      <c r="B35" s="308" t="s">
        <v>629</v>
      </c>
      <c r="C35" s="308">
        <v>32.4</v>
      </c>
      <c r="D35" s="308" t="s">
        <v>630</v>
      </c>
      <c r="E35" s="308">
        <v>3.7</v>
      </c>
      <c r="F35" s="308" t="s">
        <v>631</v>
      </c>
      <c r="G35" s="308">
        <v>338</v>
      </c>
      <c r="H35" s="308">
        <v>24.7</v>
      </c>
      <c r="I35" s="308" t="s">
        <v>632</v>
      </c>
      <c r="J35" s="308" t="s">
        <v>633</v>
      </c>
      <c r="K35" s="308">
        <v>2.1</v>
      </c>
      <c r="L35" s="308" t="s">
        <v>634</v>
      </c>
      <c r="M35" s="308" t="s">
        <v>635</v>
      </c>
      <c r="N35" s="308">
        <v>4.5</v>
      </c>
    </row>
    <row r="36" spans="1:14" x14ac:dyDescent="0.2">
      <c r="A36" s="138" t="s">
        <v>349</v>
      </c>
      <c r="B36" s="308" t="s">
        <v>636</v>
      </c>
      <c r="C36" s="308">
        <v>21.9</v>
      </c>
      <c r="D36" s="308" t="s">
        <v>637</v>
      </c>
      <c r="E36" s="308">
        <v>3.9</v>
      </c>
      <c r="F36" s="308" t="s">
        <v>638</v>
      </c>
      <c r="G36" s="308">
        <v>837</v>
      </c>
      <c r="H36" s="308">
        <v>29.7</v>
      </c>
      <c r="I36" s="308" t="s">
        <v>639</v>
      </c>
      <c r="J36" s="308">
        <v>-38</v>
      </c>
      <c r="K36" s="308">
        <v>-0.1</v>
      </c>
      <c r="L36" s="308" t="s">
        <v>640</v>
      </c>
      <c r="M36" s="308" t="s">
        <v>641</v>
      </c>
      <c r="N36" s="308">
        <v>4.8</v>
      </c>
    </row>
    <row r="37" spans="1:14" x14ac:dyDescent="0.2">
      <c r="A37" s="138" t="s">
        <v>350</v>
      </c>
      <c r="B37" s="308" t="s">
        <v>642</v>
      </c>
      <c r="C37" s="308">
        <v>24.9</v>
      </c>
      <c r="D37" s="308" t="s">
        <v>643</v>
      </c>
      <c r="E37" s="308">
        <v>4.5999999999999996</v>
      </c>
      <c r="F37" s="308">
        <v>430</v>
      </c>
      <c r="G37" s="308">
        <v>148</v>
      </c>
      <c r="H37" s="308">
        <v>52.5</v>
      </c>
      <c r="I37" s="308" t="s">
        <v>644</v>
      </c>
      <c r="J37" s="308">
        <v>880</v>
      </c>
      <c r="K37" s="308">
        <v>7.2</v>
      </c>
      <c r="L37" s="308" t="s">
        <v>645</v>
      </c>
      <c r="M37" s="308">
        <v>895</v>
      </c>
      <c r="N37" s="308">
        <v>3</v>
      </c>
    </row>
    <row r="38" spans="1:14" x14ac:dyDescent="0.2">
      <c r="A38" s="138" t="s">
        <v>351</v>
      </c>
      <c r="B38" s="308" t="s">
        <v>646</v>
      </c>
      <c r="C38" s="308">
        <v>37.299999999999997</v>
      </c>
      <c r="D38" s="308" t="s">
        <v>647</v>
      </c>
      <c r="E38" s="308">
        <v>3.3</v>
      </c>
      <c r="F38" s="308">
        <v>787</v>
      </c>
      <c r="G38" s="308">
        <v>-233</v>
      </c>
      <c r="H38" s="308">
        <v>-22.8</v>
      </c>
      <c r="I38" s="308" t="s">
        <v>648</v>
      </c>
      <c r="J38" s="308" t="s">
        <v>649</v>
      </c>
      <c r="K38" s="308">
        <v>3.9</v>
      </c>
      <c r="L38" s="308" t="s">
        <v>650</v>
      </c>
      <c r="M38" s="308" t="s">
        <v>651</v>
      </c>
      <c r="N38" s="308">
        <v>3.2</v>
      </c>
    </row>
    <row r="39" spans="1:14" x14ac:dyDescent="0.2">
      <c r="A39" s="139" t="s">
        <v>352</v>
      </c>
      <c r="B39" s="309" t="s">
        <v>652</v>
      </c>
      <c r="C39" s="309">
        <v>13.3</v>
      </c>
      <c r="D39" s="309">
        <v>464</v>
      </c>
      <c r="E39" s="309">
        <v>5.0999999999999996</v>
      </c>
      <c r="F39" s="309">
        <v>111</v>
      </c>
      <c r="G39" s="309">
        <v>25</v>
      </c>
      <c r="H39" s="309">
        <v>29.1</v>
      </c>
      <c r="I39" s="309" t="s">
        <v>653</v>
      </c>
      <c r="J39" s="309">
        <v>150</v>
      </c>
      <c r="K39" s="309">
        <v>6.1</v>
      </c>
      <c r="L39" s="309" t="s">
        <v>654</v>
      </c>
      <c r="M39" s="309">
        <v>289</v>
      </c>
      <c r="N39" s="309">
        <v>4.5</v>
      </c>
    </row>
    <row r="40" spans="1:14" x14ac:dyDescent="0.2">
      <c r="A40" s="140" t="s">
        <v>353</v>
      </c>
      <c r="B40" s="141"/>
      <c r="C40" s="141"/>
      <c r="D40" s="123"/>
      <c r="E40" s="141"/>
      <c r="F40" s="141"/>
      <c r="G40" s="123"/>
      <c r="H40" s="141"/>
      <c r="I40" s="141"/>
      <c r="J40" s="123"/>
      <c r="K40" s="141"/>
      <c r="L40" s="141"/>
      <c r="M40" s="123"/>
    </row>
    <row r="41" spans="1:14" x14ac:dyDescent="0.2">
      <c r="A41" s="140" t="s">
        <v>354</v>
      </c>
      <c r="B41" s="141"/>
      <c r="C41" s="141"/>
      <c r="D41" s="123"/>
      <c r="E41" s="141"/>
      <c r="F41" s="141"/>
      <c r="G41" s="123"/>
      <c r="H41" s="141"/>
      <c r="I41" s="141"/>
      <c r="J41" s="123"/>
      <c r="K41" s="141"/>
      <c r="L41" s="141"/>
      <c r="M41" s="123"/>
    </row>
  </sheetData>
  <mergeCells count="8">
    <mergeCell ref="D5:E5"/>
    <mergeCell ref="G5:H5"/>
    <mergeCell ref="J5:K5"/>
    <mergeCell ref="M5:N5"/>
    <mergeCell ref="D6:E6"/>
    <mergeCell ref="G6:H6"/>
    <mergeCell ref="J6:K6"/>
    <mergeCell ref="M6:N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Table</vt:lpstr>
      <vt:lpstr>S7A.01R</vt:lpstr>
      <vt:lpstr>641</vt:lpstr>
      <vt:lpstr>tab18_ts10</vt:lpstr>
      <vt:lpstr>S8A.13R-1</vt:lpstr>
      <vt:lpstr>S8A.14R</vt:lpstr>
      <vt:lpstr>S1A.06</vt:lpstr>
      <vt:lpstr>623</vt:lpstr>
      <vt:lpstr>107-122010-Werte</vt:lpstr>
      <vt:lpstr>S1E.18</vt:lpstr>
      <vt:lpstr>S1C.13</vt:lpstr>
      <vt:lpstr>S1A.1850R</vt:lpstr>
      <vt:lpstr>S7B_10</vt:lpstr>
      <vt:lpstr>tab29_ts10</vt:lpstr>
    </vt:vector>
  </TitlesOfParts>
  <Company>Bundesverwaltung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Kathrin Gäumann</dc:creator>
  <cp:lastModifiedBy>Kathrin Gäumann</cp:lastModifiedBy>
  <cp:lastPrinted>2014-11-06T08:46:53Z</cp:lastPrinted>
  <dcterms:created xsi:type="dcterms:W3CDTF">2014-11-05T15:41:25Z</dcterms:created>
  <dcterms:modified xsi:type="dcterms:W3CDTF">2014-11-26T14:03:11Z</dcterms:modified>
</cp:coreProperties>
</file>