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66925"/>
  <mc:AlternateContent xmlns:mc="http://schemas.openxmlformats.org/markup-compatibility/2006">
    <mc:Choice Requires="x15">
      <x15ac:absPath xmlns:x15ac="http://schemas.microsoft.com/office/spreadsheetml/2010/11/ac" url="C:\Users\U80865671\AppData\Local\rubicon\Acta Nova Client\Data\132257510\"/>
    </mc:Choice>
  </mc:AlternateContent>
  <xr:revisionPtr revIDLastSave="0" documentId="13_ncr:1_{6D95497A-E993-4229-9F74-7F2F79FB90DD}" xr6:coauthVersionLast="47" xr6:coauthVersionMax="47" xr10:uidLastSave="{00000000-0000-0000-0000-000000000000}"/>
  <bookViews>
    <workbookView xWindow="-120" yWindow="-120" windowWidth="38640" windowHeight="21120" tabRatio="727" xr2:uid="{9415ED1F-F29F-4FF3-85E8-3DFBCB79FA5B}"/>
  </bookViews>
  <sheets>
    <sheet name="Table des matières" sheetId="15" r:id="rId1"/>
    <sheet name="Sommaire indicateurs AIS" sheetId="14" r:id="rId2"/>
    <sheet name="Ind AIS N°2" sheetId="1" r:id="rId3"/>
    <sheet name="Ind AIS N°3" sheetId="2" r:id="rId4"/>
    <sheet name="Ind AIS N°4" sheetId="3" r:id="rId5"/>
    <sheet name="Ind AIS N°5" sheetId="4" r:id="rId6"/>
    <sheet name="Ind AIS N°7" sheetId="5" r:id="rId7"/>
    <sheet name="Ind AIS N°8" sheetId="7" r:id="rId8"/>
    <sheet name="Ind AIS N°9" sheetId="8" r:id="rId9"/>
    <sheet name="Ind AIS N°11a" sheetId="9" r:id="rId10"/>
    <sheet name="Ind AIS N°11b" sheetId="10" r:id="rId11"/>
    <sheet name="Ind AIS N°14" sheetId="13" r:id="rId12"/>
    <sheet name="Univers AIS Mai 19" sheetId="16" state="hidden" r:id="rId13"/>
    <sheet name="Univers AIS Jan 18" sheetId="19" state="hidden" r:id="rId14"/>
    <sheet name="Dropdown" sheetId="6" state="hidden" r:id="rId15"/>
    <sheet name="Analyse" sheetId="20" state="hidden" r:id="rId16"/>
  </sheets>
  <definedNames>
    <definedName name="bestand_alle">#REF!</definedName>
    <definedName name="bestand_ias" localSheetId="13">'Univers AIS Jan 18'!$B$5:$CI$35</definedName>
    <definedName name="bestand_ias">'Univers AIS Mai 19'!$B$5:$CI$35</definedName>
    <definedName name="_xlnm.Print_Area" localSheetId="9">'Ind AIS N°11a'!$B$1:$W$23</definedName>
    <definedName name="_xlnm.Print_Area" localSheetId="10">'Ind AIS N°11b'!$B$1:$W$23</definedName>
    <definedName name="_xlnm.Print_Area" localSheetId="11">'Ind AIS N°14'!$B$1:$W$23</definedName>
    <definedName name="_xlnm.Print_Area" localSheetId="2">'Ind AIS N°2'!$B$1:$U$24</definedName>
    <definedName name="_xlnm.Print_Area" localSheetId="3">'Ind AIS N°3'!$B$1:$U$24</definedName>
    <definedName name="_xlnm.Print_Area" localSheetId="4">'Ind AIS N°4'!$B$1:$U$16</definedName>
    <definedName name="_xlnm.Print_Area" localSheetId="5">'Ind AIS N°5'!$B$1:$U$15</definedName>
    <definedName name="_xlnm.Print_Area" localSheetId="6">'Ind AIS N°7'!$B$1:$W$23</definedName>
    <definedName name="_xlnm.Print_Area" localSheetId="7">'Ind AIS N°8'!$B$1:$Z$17</definedName>
    <definedName name="_xlnm.Print_Area" localSheetId="8">'Ind AIS N°9'!$B$1:$W$13</definedName>
    <definedName name="Print_Area" localSheetId="15">Analyse!$A$1:$AB$72</definedName>
    <definedName name="Print_Area" localSheetId="9">'Ind AIS N°11a'!$A$1:$W$24</definedName>
    <definedName name="Print_Area" localSheetId="10">'Ind AIS N°11b'!$A$1:$W$24</definedName>
    <definedName name="Print_Area" localSheetId="11">'Ind AIS N°14'!$A$1:$W$24</definedName>
    <definedName name="Print_Area" localSheetId="2">'Ind AIS N°2'!$A$1:$U$25</definedName>
    <definedName name="Print_Area" localSheetId="3">'Ind AIS N°3'!$A$1:$U$25</definedName>
    <definedName name="Print_Area" localSheetId="4">'Ind AIS N°4'!$A$1:$U$17</definedName>
    <definedName name="Print_Area" localSheetId="5">'Ind AIS N°5'!$A$1:$U$16</definedName>
    <definedName name="Print_Area" localSheetId="6">'Ind AIS N°7'!$A$1:$W$24</definedName>
    <definedName name="Print_Area" localSheetId="7">'Ind AIS N°8'!$A$1:$Z$18</definedName>
    <definedName name="Print_Area" localSheetId="8">'Ind AIS N°9'!$A$1:$W$14</definedName>
    <definedName name="Print_Area" localSheetId="1">'Sommaire indicateurs AIS'!$A$1:$Y$92</definedName>
    <definedName name="Print_Area" localSheetId="0">'Table des matières'!$A$1:$F$27</definedName>
    <definedName name="Print_Area" localSheetId="13">'Univers AIS Jan 18'!$B$1:$CI$35</definedName>
    <definedName name="Print_Area" localSheetId="12">'Univers AIS Mai 19'!$B$1:$CI$35</definedName>
    <definedName name="Z_168849A9_FED9_4458_942F_290616B3A25C_.wvu.PrintArea" localSheetId="15" hidden="1">Analyse!$A$1:$AB$72</definedName>
    <definedName name="Z_168849A9_FED9_4458_942F_290616B3A25C_.wvu.PrintArea" localSheetId="9" hidden="1">'Ind AIS N°11a'!$A$1:$W$24</definedName>
    <definedName name="Z_168849A9_FED9_4458_942F_290616B3A25C_.wvu.PrintArea" localSheetId="10" hidden="1">'Ind AIS N°11b'!$A$1:$W$24</definedName>
    <definedName name="Z_168849A9_FED9_4458_942F_290616B3A25C_.wvu.PrintArea" localSheetId="11" hidden="1">'Ind AIS N°14'!$A$1:$W$24</definedName>
    <definedName name="Z_168849A9_FED9_4458_942F_290616B3A25C_.wvu.PrintArea" localSheetId="2" hidden="1">'Ind AIS N°2'!$A$1:$U$25</definedName>
    <definedName name="Z_168849A9_FED9_4458_942F_290616B3A25C_.wvu.PrintArea" localSheetId="3" hidden="1">'Ind AIS N°3'!$A$1:$U$25</definedName>
    <definedName name="Z_168849A9_FED9_4458_942F_290616B3A25C_.wvu.PrintArea" localSheetId="4" hidden="1">'Ind AIS N°4'!$A$1:$U$17</definedName>
    <definedName name="Z_168849A9_FED9_4458_942F_290616B3A25C_.wvu.PrintArea" localSheetId="5" hidden="1">'Ind AIS N°5'!$A$1:$U$16</definedName>
    <definedName name="Z_168849A9_FED9_4458_942F_290616B3A25C_.wvu.PrintArea" localSheetId="6" hidden="1">'Ind AIS N°7'!$A$1:$W$24</definedName>
    <definedName name="Z_168849A9_FED9_4458_942F_290616B3A25C_.wvu.PrintArea" localSheetId="7" hidden="1">'Ind AIS N°8'!$A$1:$Z$18</definedName>
    <definedName name="Z_168849A9_FED9_4458_942F_290616B3A25C_.wvu.PrintArea" localSheetId="8" hidden="1">'Ind AIS N°9'!$A$1:$W$14</definedName>
    <definedName name="Z_168849A9_FED9_4458_942F_290616B3A25C_.wvu.PrintArea" localSheetId="1" hidden="1">'Sommaire indicateurs AIS'!$A$1:$Y$92</definedName>
    <definedName name="Z_168849A9_FED9_4458_942F_290616B3A25C_.wvu.PrintArea" localSheetId="0" hidden="1">'Table des matières'!$A$1:$F$27</definedName>
    <definedName name="Z_168849A9_FED9_4458_942F_290616B3A25C_.wvu.PrintArea" localSheetId="13" hidden="1">'Univers AIS Jan 18'!$B$1:$CI$35</definedName>
    <definedName name="Z_168849A9_FED9_4458_942F_290616B3A25C_.wvu.PrintArea" localSheetId="12" hidden="1">'Univers AIS Mai 19'!$B$1:$CI$35</definedName>
    <definedName name="Z_168849A9_FED9_4458_942F_290616B3A25C_.wvu.Rows" localSheetId="13" hidden="1">'Univers AIS Jan 18'!#REF!</definedName>
    <definedName name="Z_168849A9_FED9_4458_942F_290616B3A25C_.wvu.Rows" localSheetId="12" hidden="1">'Univers AIS Mai 19'!#REF!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2" i="20" l="1"/>
  <c r="AA61" i="20"/>
  <c r="AA51" i="20"/>
  <c r="AA50" i="20"/>
  <c r="AA45" i="20"/>
  <c r="AA35" i="20"/>
  <c r="AA32" i="20"/>
  <c r="AA28" i="20"/>
  <c r="AA16" i="20"/>
  <c r="AA4" i="20"/>
  <c r="Y35" i="20"/>
  <c r="X80" i="20" l="1"/>
  <c r="W80" i="20"/>
  <c r="V80" i="20"/>
  <c r="U80" i="20"/>
  <c r="T80" i="20"/>
  <c r="S80" i="20"/>
  <c r="R80" i="20"/>
  <c r="Q80" i="20"/>
  <c r="P80" i="20"/>
  <c r="O80" i="20"/>
  <c r="N80" i="20"/>
  <c r="M80" i="20"/>
  <c r="L80" i="20"/>
  <c r="K80" i="20"/>
  <c r="J80" i="20"/>
  <c r="I80" i="20"/>
  <c r="Z79" i="20"/>
  <c r="Y79" i="20"/>
  <c r="X79" i="20"/>
  <c r="W79" i="20"/>
  <c r="V79" i="20"/>
  <c r="U79" i="20"/>
  <c r="T79" i="20"/>
  <c r="S79" i="20"/>
  <c r="R79" i="20"/>
  <c r="Q79" i="20"/>
  <c r="P79" i="20"/>
  <c r="O79" i="20"/>
  <c r="N79" i="20"/>
  <c r="M79" i="20"/>
  <c r="L79" i="20"/>
  <c r="K79" i="20"/>
  <c r="J79" i="20"/>
  <c r="I79" i="20"/>
  <c r="Z78" i="20"/>
  <c r="Y78" i="20"/>
  <c r="X78" i="20"/>
  <c r="W78" i="20"/>
  <c r="V78" i="20"/>
  <c r="U78" i="20"/>
  <c r="T78" i="20"/>
  <c r="S78" i="20"/>
  <c r="R78" i="20"/>
  <c r="Q78" i="20"/>
  <c r="P78" i="20"/>
  <c r="O78" i="20"/>
  <c r="N78" i="20"/>
  <c r="M78" i="20"/>
  <c r="L78" i="20"/>
  <c r="K78" i="20"/>
  <c r="J78" i="20"/>
  <c r="I78" i="20"/>
  <c r="Z77" i="20"/>
  <c r="Y77" i="20"/>
  <c r="X77" i="20"/>
  <c r="W77" i="20"/>
  <c r="V77" i="20"/>
  <c r="U77" i="20"/>
  <c r="T77" i="20"/>
  <c r="S77" i="20"/>
  <c r="R77" i="20"/>
  <c r="Q77" i="20"/>
  <c r="P77" i="20"/>
  <c r="O77" i="20"/>
  <c r="N77" i="20"/>
  <c r="M77" i="20"/>
  <c r="L77" i="20"/>
  <c r="K77" i="20"/>
  <c r="J77" i="20"/>
  <c r="I77" i="20"/>
  <c r="Z76" i="20"/>
  <c r="Y76" i="20"/>
  <c r="X76" i="20"/>
  <c r="W76" i="20"/>
  <c r="V76" i="20"/>
  <c r="U76" i="20"/>
  <c r="T76" i="20"/>
  <c r="S76" i="20"/>
  <c r="R76" i="20"/>
  <c r="Q76" i="20"/>
  <c r="P76" i="20"/>
  <c r="O76" i="20"/>
  <c r="N76" i="20"/>
  <c r="M76" i="20"/>
  <c r="L76" i="20"/>
  <c r="K76" i="20"/>
  <c r="J76" i="20"/>
  <c r="I76" i="20"/>
  <c r="Z75" i="20"/>
  <c r="Y75" i="20"/>
  <c r="X75" i="20"/>
  <c r="W75" i="20"/>
  <c r="V75" i="20"/>
  <c r="U75" i="20"/>
  <c r="T75" i="20"/>
  <c r="S75" i="20"/>
  <c r="R75" i="20"/>
  <c r="Q75" i="20"/>
  <c r="P75" i="20"/>
  <c r="O75" i="20"/>
  <c r="N75" i="20"/>
  <c r="M75" i="20"/>
  <c r="L75" i="20"/>
  <c r="K75" i="20"/>
  <c r="J75" i="20"/>
  <c r="I75" i="20"/>
  <c r="Z74" i="20"/>
  <c r="Y74" i="20"/>
  <c r="X74" i="20"/>
  <c r="W74" i="20"/>
  <c r="V74" i="20"/>
  <c r="U74" i="20"/>
  <c r="T74" i="20"/>
  <c r="S74" i="20"/>
  <c r="R74" i="20"/>
  <c r="Q74" i="20"/>
  <c r="P74" i="20"/>
  <c r="O74" i="20"/>
  <c r="N74" i="20"/>
  <c r="M74" i="20"/>
  <c r="L74" i="20"/>
  <c r="K74" i="20"/>
  <c r="J74" i="20"/>
  <c r="I74" i="20"/>
  <c r="Z73" i="20"/>
  <c r="Y73" i="20"/>
  <c r="X73" i="20"/>
  <c r="W73" i="20"/>
  <c r="V73" i="20"/>
  <c r="U73" i="20"/>
  <c r="T73" i="20"/>
  <c r="S73" i="20"/>
  <c r="R73" i="20"/>
  <c r="Q73" i="20"/>
  <c r="P73" i="20"/>
  <c r="O73" i="20"/>
  <c r="N73" i="20"/>
  <c r="M73" i="20"/>
  <c r="L73" i="20"/>
  <c r="K73" i="20"/>
  <c r="J73" i="20"/>
  <c r="I73" i="20"/>
  <c r="Z72" i="20"/>
  <c r="Y72" i="20"/>
  <c r="X72" i="20"/>
  <c r="W72" i="20"/>
  <c r="V72" i="20"/>
  <c r="U72" i="20"/>
  <c r="T72" i="20"/>
  <c r="S72" i="20"/>
  <c r="R72" i="20"/>
  <c r="Q72" i="20"/>
  <c r="P72" i="20"/>
  <c r="O72" i="20"/>
  <c r="N72" i="20"/>
  <c r="M72" i="20"/>
  <c r="L72" i="20"/>
  <c r="K72" i="20"/>
  <c r="J72" i="20"/>
  <c r="I72" i="20"/>
  <c r="Z71" i="20"/>
  <c r="Y71" i="20"/>
  <c r="X71" i="20"/>
  <c r="W71" i="20"/>
  <c r="V71" i="20"/>
  <c r="U71" i="20"/>
  <c r="T71" i="20"/>
  <c r="S71" i="20"/>
  <c r="R71" i="20"/>
  <c r="Q71" i="20"/>
  <c r="P71" i="20"/>
  <c r="O71" i="20"/>
  <c r="N71" i="20"/>
  <c r="M71" i="20"/>
  <c r="L71" i="20"/>
  <c r="K71" i="20"/>
  <c r="J71" i="20"/>
  <c r="I71" i="20"/>
  <c r="X70" i="20"/>
  <c r="W70" i="20"/>
  <c r="V70" i="20"/>
  <c r="U70" i="20"/>
  <c r="T70" i="20"/>
  <c r="S70" i="20"/>
  <c r="P70" i="20"/>
  <c r="O70" i="20"/>
  <c r="N70" i="20"/>
  <c r="M70" i="20"/>
  <c r="L70" i="20"/>
  <c r="K70" i="20"/>
  <c r="J70" i="20"/>
  <c r="I70" i="20"/>
  <c r="Z69" i="20"/>
  <c r="Y69" i="20"/>
  <c r="X69" i="20"/>
  <c r="W69" i="20"/>
  <c r="V69" i="20"/>
  <c r="U69" i="20"/>
  <c r="T69" i="20"/>
  <c r="S69" i="20"/>
  <c r="R69" i="20"/>
  <c r="P69" i="20"/>
  <c r="O69" i="20"/>
  <c r="N69" i="20"/>
  <c r="M69" i="20"/>
  <c r="L69" i="20"/>
  <c r="K69" i="20"/>
  <c r="J69" i="20"/>
  <c r="I69" i="20"/>
  <c r="Z68" i="20"/>
  <c r="X68" i="20"/>
  <c r="W68" i="20"/>
  <c r="V68" i="20"/>
  <c r="U68" i="20"/>
  <c r="T68" i="20"/>
  <c r="S68" i="20"/>
  <c r="R68" i="20"/>
  <c r="Q68" i="20"/>
  <c r="P68" i="20"/>
  <c r="O68" i="20"/>
  <c r="N68" i="20"/>
  <c r="M68" i="20"/>
  <c r="L68" i="20"/>
  <c r="K68" i="20"/>
  <c r="J68" i="20"/>
  <c r="I68" i="20"/>
  <c r="Z67" i="20"/>
  <c r="X67" i="20"/>
  <c r="W67" i="20"/>
  <c r="V67" i="20"/>
  <c r="U67" i="20"/>
  <c r="T67" i="20"/>
  <c r="S67" i="20"/>
  <c r="R67" i="20"/>
  <c r="Q67" i="20"/>
  <c r="P67" i="20"/>
  <c r="O67" i="20"/>
  <c r="N67" i="20"/>
  <c r="M67" i="20"/>
  <c r="L67" i="20"/>
  <c r="K67" i="20"/>
  <c r="J67" i="20"/>
  <c r="I67" i="20"/>
  <c r="Z66" i="20"/>
  <c r="X66" i="20"/>
  <c r="W66" i="20"/>
  <c r="V66" i="20"/>
  <c r="U66" i="20"/>
  <c r="T66" i="20"/>
  <c r="S66" i="20"/>
  <c r="R66" i="20"/>
  <c r="Q66" i="20"/>
  <c r="P66" i="20"/>
  <c r="O66" i="20"/>
  <c r="N66" i="20"/>
  <c r="M66" i="20"/>
  <c r="L66" i="20"/>
  <c r="K66" i="20"/>
  <c r="J66" i="20"/>
  <c r="I66" i="20"/>
  <c r="Z65" i="20"/>
  <c r="X65" i="20"/>
  <c r="W65" i="20"/>
  <c r="V65" i="20"/>
  <c r="U65" i="20"/>
  <c r="T65" i="20"/>
  <c r="S65" i="20"/>
  <c r="R65" i="20"/>
  <c r="Q65" i="20"/>
  <c r="P65" i="20"/>
  <c r="O65" i="20"/>
  <c r="N65" i="20"/>
  <c r="M65" i="20"/>
  <c r="L65" i="20"/>
  <c r="K65" i="20"/>
  <c r="J65" i="20"/>
  <c r="I65" i="20"/>
  <c r="Z64" i="20"/>
  <c r="X64" i="20"/>
  <c r="W64" i="20"/>
  <c r="V64" i="20"/>
  <c r="U64" i="20"/>
  <c r="T64" i="20"/>
  <c r="S64" i="20"/>
  <c r="R64" i="20"/>
  <c r="Q64" i="20"/>
  <c r="P64" i="20"/>
  <c r="O64" i="20"/>
  <c r="N64" i="20"/>
  <c r="M64" i="20"/>
  <c r="L64" i="20"/>
  <c r="K64" i="20"/>
  <c r="J64" i="20"/>
  <c r="I64" i="20"/>
  <c r="Z63" i="20"/>
  <c r="Y63" i="20"/>
  <c r="X63" i="20"/>
  <c r="W63" i="20"/>
  <c r="V63" i="20"/>
  <c r="U63" i="20"/>
  <c r="T63" i="20"/>
  <c r="S63" i="20"/>
  <c r="R63" i="20"/>
  <c r="Q63" i="20"/>
  <c r="P63" i="20"/>
  <c r="O63" i="20"/>
  <c r="N63" i="20"/>
  <c r="M63" i="20"/>
  <c r="L63" i="20"/>
  <c r="K63" i="20"/>
  <c r="J63" i="20"/>
  <c r="I63" i="20"/>
  <c r="Z62" i="20"/>
  <c r="Y62" i="20"/>
  <c r="X62" i="20"/>
  <c r="W62" i="20"/>
  <c r="V62" i="20"/>
  <c r="U62" i="20"/>
  <c r="T62" i="20"/>
  <c r="S62" i="20"/>
  <c r="R62" i="20"/>
  <c r="Q62" i="20"/>
  <c r="P62" i="20"/>
  <c r="O62" i="20"/>
  <c r="N62" i="20"/>
  <c r="M62" i="20"/>
  <c r="L62" i="20"/>
  <c r="K62" i="20"/>
  <c r="J62" i="20"/>
  <c r="I62" i="20"/>
  <c r="Z61" i="20"/>
  <c r="Y61" i="20"/>
  <c r="X61" i="20"/>
  <c r="W61" i="20"/>
  <c r="V61" i="20"/>
  <c r="U61" i="20"/>
  <c r="T61" i="20"/>
  <c r="S61" i="20"/>
  <c r="R61" i="20"/>
  <c r="Q61" i="20"/>
  <c r="P61" i="20"/>
  <c r="O61" i="20"/>
  <c r="N61" i="20"/>
  <c r="M61" i="20"/>
  <c r="L61" i="20"/>
  <c r="K61" i="20"/>
  <c r="J61" i="20"/>
  <c r="I61" i="20"/>
  <c r="X60" i="20"/>
  <c r="W60" i="20"/>
  <c r="V60" i="20"/>
  <c r="U60" i="20"/>
  <c r="T60" i="20"/>
  <c r="S60" i="20"/>
  <c r="R60" i="20"/>
  <c r="Q60" i="20"/>
  <c r="P60" i="20"/>
  <c r="N60" i="20"/>
  <c r="L60" i="20"/>
  <c r="K60" i="20"/>
  <c r="J60" i="20"/>
  <c r="I60" i="20"/>
  <c r="Z59" i="20"/>
  <c r="Y59" i="20"/>
  <c r="X59" i="20"/>
  <c r="W59" i="20"/>
  <c r="V59" i="20"/>
  <c r="U59" i="20"/>
  <c r="T59" i="20"/>
  <c r="S59" i="20"/>
  <c r="R59" i="20"/>
  <c r="Q59" i="20"/>
  <c r="P59" i="20"/>
  <c r="O59" i="20"/>
  <c r="N59" i="20"/>
  <c r="L59" i="20"/>
  <c r="K59" i="20"/>
  <c r="J59" i="20"/>
  <c r="I59" i="20"/>
  <c r="Z58" i="20"/>
  <c r="X58" i="20"/>
  <c r="W58" i="20"/>
  <c r="V58" i="20"/>
  <c r="U58" i="20"/>
  <c r="T58" i="20"/>
  <c r="S58" i="20"/>
  <c r="R58" i="20"/>
  <c r="Q58" i="20"/>
  <c r="P58" i="20"/>
  <c r="O58" i="20"/>
  <c r="N58" i="20"/>
  <c r="M58" i="20"/>
  <c r="L58" i="20"/>
  <c r="K58" i="20"/>
  <c r="J58" i="20"/>
  <c r="I58" i="20"/>
  <c r="Z57" i="20"/>
  <c r="X57" i="20"/>
  <c r="W57" i="20"/>
  <c r="V57" i="20"/>
  <c r="U57" i="20"/>
  <c r="T57" i="20"/>
  <c r="S57" i="20"/>
  <c r="R57" i="20"/>
  <c r="Q57" i="20"/>
  <c r="P57" i="20"/>
  <c r="O57" i="20"/>
  <c r="N57" i="20"/>
  <c r="M57" i="20"/>
  <c r="L57" i="20"/>
  <c r="K57" i="20"/>
  <c r="J57" i="20"/>
  <c r="I57" i="20"/>
  <c r="Z56" i="20"/>
  <c r="X56" i="20"/>
  <c r="W56" i="20"/>
  <c r="V56" i="20"/>
  <c r="U56" i="20"/>
  <c r="T56" i="20"/>
  <c r="S56" i="20"/>
  <c r="R56" i="20"/>
  <c r="Q56" i="20"/>
  <c r="P56" i="20"/>
  <c r="O56" i="20"/>
  <c r="N56" i="20"/>
  <c r="M56" i="20"/>
  <c r="L56" i="20"/>
  <c r="K56" i="20"/>
  <c r="J56" i="20"/>
  <c r="I56" i="20"/>
  <c r="Z55" i="20"/>
  <c r="X55" i="20"/>
  <c r="W55" i="20"/>
  <c r="V55" i="20"/>
  <c r="U55" i="20"/>
  <c r="T55" i="20"/>
  <c r="S55" i="20"/>
  <c r="R55" i="20"/>
  <c r="Q55" i="20"/>
  <c r="P55" i="20"/>
  <c r="O55" i="20"/>
  <c r="N55" i="20"/>
  <c r="M55" i="20"/>
  <c r="L55" i="20"/>
  <c r="K55" i="20"/>
  <c r="J55" i="20"/>
  <c r="I55" i="20"/>
  <c r="Z54" i="20"/>
  <c r="X54" i="20"/>
  <c r="W54" i="20"/>
  <c r="V54" i="20"/>
  <c r="U54" i="20"/>
  <c r="T54" i="20"/>
  <c r="S54" i="20"/>
  <c r="R54" i="20"/>
  <c r="Q54" i="20"/>
  <c r="P54" i="20"/>
  <c r="O54" i="20"/>
  <c r="N54" i="20"/>
  <c r="M54" i="20"/>
  <c r="L54" i="20"/>
  <c r="K54" i="20"/>
  <c r="J54" i="20"/>
  <c r="I54" i="20"/>
  <c r="Z53" i="20"/>
  <c r="Y53" i="20"/>
  <c r="X53" i="20"/>
  <c r="W53" i="20"/>
  <c r="V53" i="20"/>
  <c r="U53" i="20"/>
  <c r="T53" i="20"/>
  <c r="S53" i="20"/>
  <c r="R53" i="20"/>
  <c r="Q53" i="20"/>
  <c r="P53" i="20"/>
  <c r="O53" i="20"/>
  <c r="N53" i="20"/>
  <c r="M53" i="20"/>
  <c r="L53" i="20"/>
  <c r="K53" i="20"/>
  <c r="J53" i="20"/>
  <c r="I53" i="20"/>
  <c r="Z52" i="20"/>
  <c r="Y52" i="20"/>
  <c r="X52" i="20"/>
  <c r="W52" i="20"/>
  <c r="V52" i="20"/>
  <c r="U52" i="20"/>
  <c r="T52" i="20"/>
  <c r="S52" i="20"/>
  <c r="R52" i="20"/>
  <c r="Q52" i="20"/>
  <c r="P52" i="20"/>
  <c r="O52" i="20"/>
  <c r="N52" i="20"/>
  <c r="M52" i="20"/>
  <c r="L52" i="20"/>
  <c r="K52" i="20"/>
  <c r="J52" i="20"/>
  <c r="I52" i="20"/>
  <c r="Z51" i="20"/>
  <c r="Y51" i="20"/>
  <c r="X51" i="20"/>
  <c r="W51" i="20"/>
  <c r="V51" i="20"/>
  <c r="U51" i="20"/>
  <c r="T51" i="20"/>
  <c r="S51" i="20"/>
  <c r="R51" i="20"/>
  <c r="Q51" i="20"/>
  <c r="P51" i="20"/>
  <c r="O51" i="20"/>
  <c r="N51" i="20"/>
  <c r="M51" i="20"/>
  <c r="L51" i="20"/>
  <c r="K51" i="20"/>
  <c r="J51" i="20"/>
  <c r="I51" i="20"/>
  <c r="Z50" i="20"/>
  <c r="X50" i="20"/>
  <c r="W50" i="20"/>
  <c r="V50" i="20"/>
  <c r="U50" i="20"/>
  <c r="T50" i="20"/>
  <c r="S50" i="20"/>
  <c r="R50" i="20"/>
  <c r="Q50" i="20"/>
  <c r="P50" i="20"/>
  <c r="O50" i="20"/>
  <c r="N50" i="20"/>
  <c r="L50" i="20"/>
  <c r="K50" i="20"/>
  <c r="J50" i="20"/>
  <c r="I50" i="20"/>
  <c r="X49" i="20"/>
  <c r="W49" i="20"/>
  <c r="V49" i="20"/>
  <c r="U49" i="20"/>
  <c r="T49" i="20"/>
  <c r="S49" i="20"/>
  <c r="R49" i="20"/>
  <c r="Q49" i="20"/>
  <c r="P49" i="20"/>
  <c r="O49" i="20"/>
  <c r="N49" i="20"/>
  <c r="M49" i="20"/>
  <c r="L49" i="20"/>
  <c r="K49" i="20"/>
  <c r="J49" i="20"/>
  <c r="I49" i="20"/>
  <c r="Z48" i="20"/>
  <c r="X48" i="20"/>
  <c r="W48" i="20"/>
  <c r="V48" i="20"/>
  <c r="U48" i="20"/>
  <c r="T48" i="20"/>
  <c r="S48" i="20"/>
  <c r="R48" i="20"/>
  <c r="Q48" i="20"/>
  <c r="P48" i="20"/>
  <c r="O48" i="20"/>
  <c r="N48" i="20"/>
  <c r="M48" i="20"/>
  <c r="L48" i="20"/>
  <c r="K48" i="20"/>
  <c r="J48" i="20"/>
  <c r="I48" i="20"/>
  <c r="Z47" i="20"/>
  <c r="X47" i="20"/>
  <c r="W47" i="20"/>
  <c r="V47" i="20"/>
  <c r="U47" i="20"/>
  <c r="T47" i="20"/>
  <c r="S47" i="20"/>
  <c r="R47" i="20"/>
  <c r="Q47" i="20"/>
  <c r="P47" i="20"/>
  <c r="O47" i="20"/>
  <c r="N47" i="20"/>
  <c r="M47" i="20"/>
  <c r="L47" i="20"/>
  <c r="K47" i="20"/>
  <c r="J47" i="20"/>
  <c r="I47" i="20"/>
  <c r="Z46" i="20"/>
  <c r="X46" i="20"/>
  <c r="W46" i="20"/>
  <c r="V46" i="20"/>
  <c r="U46" i="20"/>
  <c r="T46" i="20"/>
  <c r="S46" i="20"/>
  <c r="R46" i="20"/>
  <c r="Q46" i="20"/>
  <c r="P46" i="20"/>
  <c r="O46" i="20"/>
  <c r="N46" i="20"/>
  <c r="M46" i="20"/>
  <c r="L46" i="20"/>
  <c r="K46" i="20"/>
  <c r="J46" i="20"/>
  <c r="I46" i="20"/>
  <c r="Z45" i="20"/>
  <c r="X45" i="20"/>
  <c r="W45" i="20"/>
  <c r="V45" i="20"/>
  <c r="U45" i="20"/>
  <c r="T45" i="20"/>
  <c r="S45" i="20"/>
  <c r="R45" i="20"/>
  <c r="Q45" i="20"/>
  <c r="P45" i="20"/>
  <c r="O45" i="20"/>
  <c r="N45" i="20"/>
  <c r="M45" i="20"/>
  <c r="L45" i="20"/>
  <c r="K45" i="20"/>
  <c r="J45" i="20"/>
  <c r="I45" i="20"/>
  <c r="X44" i="20"/>
  <c r="W44" i="20"/>
  <c r="V44" i="20"/>
  <c r="U44" i="20"/>
  <c r="T44" i="20"/>
  <c r="S44" i="20"/>
  <c r="R44" i="20"/>
  <c r="Q44" i="20"/>
  <c r="P44" i="20"/>
  <c r="O44" i="20"/>
  <c r="N44" i="20"/>
  <c r="M44" i="20"/>
  <c r="L44" i="20"/>
  <c r="K44" i="20"/>
  <c r="J44" i="20"/>
  <c r="I44" i="20"/>
  <c r="Z43" i="20"/>
  <c r="Y43" i="20"/>
  <c r="X43" i="20"/>
  <c r="W43" i="20"/>
  <c r="V43" i="20"/>
  <c r="U43" i="20"/>
  <c r="T43" i="20"/>
  <c r="S43" i="20"/>
  <c r="R43" i="20"/>
  <c r="Q43" i="20"/>
  <c r="P43" i="20"/>
  <c r="O43" i="20"/>
  <c r="N43" i="20"/>
  <c r="M43" i="20"/>
  <c r="L43" i="20"/>
  <c r="K43" i="20"/>
  <c r="J43" i="20"/>
  <c r="I43" i="20"/>
  <c r="Z42" i="20"/>
  <c r="X42" i="20"/>
  <c r="W42" i="20"/>
  <c r="V42" i="20"/>
  <c r="U42" i="20"/>
  <c r="T42" i="20"/>
  <c r="S42" i="20"/>
  <c r="R42" i="20"/>
  <c r="Q42" i="20"/>
  <c r="P42" i="20"/>
  <c r="O42" i="20"/>
  <c r="N42" i="20"/>
  <c r="M42" i="20"/>
  <c r="L42" i="20"/>
  <c r="K42" i="20"/>
  <c r="J42" i="20"/>
  <c r="I42" i="20"/>
  <c r="Z41" i="20"/>
  <c r="X41" i="20"/>
  <c r="W41" i="20"/>
  <c r="V41" i="20"/>
  <c r="U41" i="20"/>
  <c r="T41" i="20"/>
  <c r="S41" i="20"/>
  <c r="R41" i="20"/>
  <c r="Q41" i="20"/>
  <c r="P41" i="20"/>
  <c r="O41" i="20"/>
  <c r="N41" i="20"/>
  <c r="M41" i="20"/>
  <c r="L41" i="20"/>
  <c r="K41" i="20"/>
  <c r="J41" i="20"/>
  <c r="I41" i="20"/>
  <c r="Z40" i="20"/>
  <c r="X40" i="20"/>
  <c r="W40" i="20"/>
  <c r="V40" i="20"/>
  <c r="U40" i="20"/>
  <c r="T40" i="20"/>
  <c r="S40" i="20"/>
  <c r="R40" i="20"/>
  <c r="Q40" i="20"/>
  <c r="P40" i="20"/>
  <c r="O40" i="20"/>
  <c r="N40" i="20"/>
  <c r="M40" i="20"/>
  <c r="L40" i="20"/>
  <c r="K40" i="20"/>
  <c r="J40" i="20"/>
  <c r="I40" i="20"/>
  <c r="Z39" i="20"/>
  <c r="X39" i="20"/>
  <c r="W39" i="20"/>
  <c r="V39" i="20"/>
  <c r="U39" i="20"/>
  <c r="T39" i="20"/>
  <c r="S39" i="20"/>
  <c r="R39" i="20"/>
  <c r="Q39" i="20"/>
  <c r="P39" i="20"/>
  <c r="O39" i="20"/>
  <c r="N39" i="20"/>
  <c r="M39" i="20"/>
  <c r="L39" i="20"/>
  <c r="K39" i="20"/>
  <c r="J39" i="20"/>
  <c r="I39" i="20"/>
  <c r="Z38" i="20"/>
  <c r="X38" i="20"/>
  <c r="W38" i="20"/>
  <c r="V38" i="20"/>
  <c r="U38" i="20"/>
  <c r="T38" i="20"/>
  <c r="S38" i="20"/>
  <c r="R38" i="20"/>
  <c r="Q38" i="20"/>
  <c r="P38" i="20"/>
  <c r="O38" i="20"/>
  <c r="N38" i="20"/>
  <c r="M38" i="20"/>
  <c r="L38" i="20"/>
  <c r="K38" i="20"/>
  <c r="J38" i="20"/>
  <c r="I38" i="20"/>
  <c r="Z37" i="20"/>
  <c r="Y37" i="20"/>
  <c r="X37" i="20"/>
  <c r="W37" i="20"/>
  <c r="V37" i="20"/>
  <c r="U37" i="20"/>
  <c r="T37" i="20"/>
  <c r="S37" i="20"/>
  <c r="R37" i="20"/>
  <c r="Q37" i="20"/>
  <c r="P37" i="20"/>
  <c r="O37" i="20"/>
  <c r="N37" i="20"/>
  <c r="M37" i="20"/>
  <c r="L37" i="20"/>
  <c r="K37" i="20"/>
  <c r="J37" i="20"/>
  <c r="I37" i="20"/>
  <c r="Z36" i="20"/>
  <c r="Y36" i="20"/>
  <c r="X36" i="20"/>
  <c r="W36" i="20"/>
  <c r="V36" i="20"/>
  <c r="U36" i="20"/>
  <c r="T36" i="20"/>
  <c r="S36" i="20"/>
  <c r="R36" i="20"/>
  <c r="Q36" i="20"/>
  <c r="P36" i="20"/>
  <c r="O36" i="20"/>
  <c r="N36" i="20"/>
  <c r="M36" i="20"/>
  <c r="L36" i="20"/>
  <c r="K36" i="20"/>
  <c r="J36" i="20"/>
  <c r="I36" i="20"/>
  <c r="Z35" i="20"/>
  <c r="X35" i="20"/>
  <c r="W35" i="20"/>
  <c r="V35" i="20"/>
  <c r="U35" i="20"/>
  <c r="T35" i="20"/>
  <c r="S35" i="20"/>
  <c r="R35" i="20"/>
  <c r="Q35" i="20"/>
  <c r="P35" i="20"/>
  <c r="O35" i="20"/>
  <c r="N35" i="20"/>
  <c r="M35" i="20"/>
  <c r="L35" i="20"/>
  <c r="K35" i="20"/>
  <c r="J35" i="20"/>
  <c r="I35" i="20"/>
  <c r="X34" i="20"/>
  <c r="W34" i="20"/>
  <c r="V34" i="20"/>
  <c r="U34" i="20"/>
  <c r="T34" i="20"/>
  <c r="S34" i="20"/>
  <c r="R34" i="20"/>
  <c r="Q34" i="20"/>
  <c r="P34" i="20"/>
  <c r="O34" i="20"/>
  <c r="N34" i="20"/>
  <c r="M34" i="20"/>
  <c r="L34" i="20"/>
  <c r="K34" i="20"/>
  <c r="J34" i="20"/>
  <c r="I34" i="20"/>
  <c r="X33" i="20"/>
  <c r="W33" i="20"/>
  <c r="V33" i="20"/>
  <c r="U33" i="20"/>
  <c r="T33" i="20"/>
  <c r="S33" i="20"/>
  <c r="R33" i="20"/>
  <c r="Q33" i="20"/>
  <c r="P33" i="20"/>
  <c r="O33" i="20"/>
  <c r="N33" i="20"/>
  <c r="M33" i="20"/>
  <c r="L33" i="20"/>
  <c r="K33" i="20"/>
  <c r="J33" i="20"/>
  <c r="I33" i="20"/>
  <c r="X32" i="20"/>
  <c r="W32" i="20"/>
  <c r="V32" i="20"/>
  <c r="U32" i="20"/>
  <c r="T32" i="20"/>
  <c r="S32" i="20"/>
  <c r="R32" i="20"/>
  <c r="Q32" i="20"/>
  <c r="P32" i="20"/>
  <c r="O32" i="20"/>
  <c r="N32" i="20"/>
  <c r="M32" i="20"/>
  <c r="L32" i="20"/>
  <c r="K32" i="20"/>
  <c r="J32" i="20"/>
  <c r="I32" i="20"/>
  <c r="X31" i="20"/>
  <c r="W31" i="20"/>
  <c r="V31" i="20"/>
  <c r="U31" i="20"/>
  <c r="T31" i="20"/>
  <c r="S31" i="20"/>
  <c r="R31" i="20"/>
  <c r="Q31" i="20"/>
  <c r="P31" i="20"/>
  <c r="O31" i="20"/>
  <c r="N31" i="20"/>
  <c r="M31" i="20"/>
  <c r="L31" i="20"/>
  <c r="K31" i="20"/>
  <c r="J31" i="20"/>
  <c r="I31" i="20"/>
  <c r="X30" i="20"/>
  <c r="W30" i="20"/>
  <c r="V30" i="20"/>
  <c r="U30" i="20"/>
  <c r="T30" i="20"/>
  <c r="S30" i="20"/>
  <c r="R30" i="20"/>
  <c r="Q30" i="20"/>
  <c r="P30" i="20"/>
  <c r="O30" i="20"/>
  <c r="N30" i="20"/>
  <c r="M30" i="20"/>
  <c r="L30" i="20"/>
  <c r="K30" i="20"/>
  <c r="J30" i="20"/>
  <c r="I30" i="20"/>
  <c r="X29" i="20"/>
  <c r="W29" i="20"/>
  <c r="V29" i="20"/>
  <c r="U29" i="20"/>
  <c r="T29" i="20"/>
  <c r="S29" i="20"/>
  <c r="R29" i="20"/>
  <c r="Q29" i="20"/>
  <c r="P29" i="20"/>
  <c r="O29" i="20"/>
  <c r="N29" i="20"/>
  <c r="M29" i="20"/>
  <c r="L29" i="20"/>
  <c r="K29" i="20"/>
  <c r="J29" i="20"/>
  <c r="I29" i="20"/>
  <c r="X28" i="20"/>
  <c r="W28" i="20"/>
  <c r="V28" i="20"/>
  <c r="U28" i="20"/>
  <c r="T28" i="20"/>
  <c r="S28" i="20"/>
  <c r="R28" i="20"/>
  <c r="Q28" i="20"/>
  <c r="P28" i="20"/>
  <c r="O28" i="20"/>
  <c r="N28" i="20"/>
  <c r="M28" i="20"/>
  <c r="L28" i="20"/>
  <c r="K28" i="20"/>
  <c r="J28" i="20"/>
  <c r="I28" i="20"/>
  <c r="X27" i="20"/>
  <c r="W27" i="20"/>
  <c r="V27" i="20"/>
  <c r="U27" i="20"/>
  <c r="T27" i="20"/>
  <c r="S27" i="20"/>
  <c r="R27" i="20"/>
  <c r="Q27" i="20"/>
  <c r="P27" i="20"/>
  <c r="O27" i="20"/>
  <c r="N27" i="20"/>
  <c r="M27" i="20"/>
  <c r="L27" i="20"/>
  <c r="K27" i="20"/>
  <c r="J27" i="20"/>
  <c r="I27" i="20"/>
  <c r="X26" i="20"/>
  <c r="W26" i="20"/>
  <c r="V26" i="20"/>
  <c r="U26" i="20"/>
  <c r="T26" i="20"/>
  <c r="S26" i="20"/>
  <c r="R26" i="20"/>
  <c r="Q26" i="20"/>
  <c r="P26" i="20"/>
  <c r="O26" i="20"/>
  <c r="N26" i="20"/>
  <c r="M26" i="20"/>
  <c r="L26" i="20"/>
  <c r="K26" i="20"/>
  <c r="J26" i="20"/>
  <c r="I26" i="20"/>
  <c r="X25" i="20"/>
  <c r="W25" i="20"/>
  <c r="V25" i="20"/>
  <c r="U25" i="20"/>
  <c r="T25" i="20"/>
  <c r="S25" i="20"/>
  <c r="R25" i="20"/>
  <c r="Q25" i="20"/>
  <c r="P25" i="20"/>
  <c r="O25" i="20"/>
  <c r="N25" i="20"/>
  <c r="M25" i="20"/>
  <c r="L25" i="20"/>
  <c r="K25" i="20"/>
  <c r="J25" i="20"/>
  <c r="I25" i="20"/>
  <c r="X24" i="20"/>
  <c r="W24" i="20"/>
  <c r="V24" i="20"/>
  <c r="U24" i="20"/>
  <c r="T24" i="20"/>
  <c r="S24" i="20"/>
  <c r="R24" i="20"/>
  <c r="Q24" i="20"/>
  <c r="P24" i="20"/>
  <c r="O24" i="20"/>
  <c r="N24" i="20"/>
  <c r="M24" i="20"/>
  <c r="L24" i="20"/>
  <c r="K24" i="20"/>
  <c r="J24" i="20"/>
  <c r="I24" i="20"/>
  <c r="X23" i="20"/>
  <c r="W23" i="20"/>
  <c r="V23" i="20"/>
  <c r="U23" i="20"/>
  <c r="T23" i="20"/>
  <c r="S23" i="20"/>
  <c r="R23" i="20"/>
  <c r="Q23" i="20"/>
  <c r="P23" i="20"/>
  <c r="O23" i="20"/>
  <c r="N23" i="20"/>
  <c r="M23" i="20"/>
  <c r="L23" i="20"/>
  <c r="K23" i="20"/>
  <c r="J23" i="20"/>
  <c r="I23" i="20"/>
  <c r="X22" i="20"/>
  <c r="W22" i="20"/>
  <c r="V22" i="20"/>
  <c r="U22" i="20"/>
  <c r="T22" i="20"/>
  <c r="S22" i="20"/>
  <c r="R22" i="20"/>
  <c r="Q22" i="20"/>
  <c r="P22" i="20"/>
  <c r="O22" i="20"/>
  <c r="N22" i="20"/>
  <c r="M22" i="20"/>
  <c r="L22" i="20"/>
  <c r="K22" i="20"/>
  <c r="J22" i="20"/>
  <c r="I22" i="20"/>
  <c r="X21" i="20"/>
  <c r="W21" i="20"/>
  <c r="V21" i="20"/>
  <c r="U21" i="20"/>
  <c r="T21" i="20"/>
  <c r="S21" i="20"/>
  <c r="R21" i="20"/>
  <c r="Q21" i="20"/>
  <c r="P21" i="20"/>
  <c r="O21" i="20"/>
  <c r="N21" i="20"/>
  <c r="M21" i="20"/>
  <c r="L21" i="20"/>
  <c r="K21" i="20"/>
  <c r="J21" i="20"/>
  <c r="I21" i="20"/>
  <c r="X20" i="20"/>
  <c r="W20" i="20"/>
  <c r="V20" i="20"/>
  <c r="U20" i="20"/>
  <c r="T20" i="20"/>
  <c r="S20" i="20"/>
  <c r="R20" i="20"/>
  <c r="Q20" i="20"/>
  <c r="P20" i="20"/>
  <c r="O20" i="20"/>
  <c r="N20" i="20"/>
  <c r="M20" i="20"/>
  <c r="L20" i="20"/>
  <c r="K20" i="20"/>
  <c r="J20" i="20"/>
  <c r="I20" i="20"/>
  <c r="X19" i="20"/>
  <c r="W19" i="20"/>
  <c r="V19" i="20"/>
  <c r="U19" i="20"/>
  <c r="T19" i="20"/>
  <c r="S19" i="20"/>
  <c r="R19" i="20"/>
  <c r="Q19" i="20"/>
  <c r="P19" i="20"/>
  <c r="O19" i="20"/>
  <c r="N19" i="20"/>
  <c r="M19" i="20"/>
  <c r="L19" i="20"/>
  <c r="K19" i="20"/>
  <c r="J19" i="20"/>
  <c r="I19" i="20"/>
  <c r="X18" i="20"/>
  <c r="W18" i="20"/>
  <c r="V18" i="20"/>
  <c r="U18" i="20"/>
  <c r="T18" i="20"/>
  <c r="S18" i="20"/>
  <c r="R18" i="20"/>
  <c r="Q18" i="20"/>
  <c r="P18" i="20"/>
  <c r="O18" i="20"/>
  <c r="N18" i="20"/>
  <c r="M18" i="20"/>
  <c r="L18" i="20"/>
  <c r="K18" i="20"/>
  <c r="J18" i="20"/>
  <c r="I18" i="20"/>
  <c r="X17" i="20"/>
  <c r="W17" i="20"/>
  <c r="V17" i="20"/>
  <c r="U17" i="20"/>
  <c r="T17" i="20"/>
  <c r="S17" i="20"/>
  <c r="R17" i="20"/>
  <c r="Q17" i="20"/>
  <c r="P17" i="20"/>
  <c r="O17" i="20"/>
  <c r="N17" i="20"/>
  <c r="M17" i="20"/>
  <c r="L17" i="20"/>
  <c r="K17" i="20"/>
  <c r="J17" i="20"/>
  <c r="I17" i="20"/>
  <c r="X16" i="20"/>
  <c r="W16" i="20"/>
  <c r="V16" i="20"/>
  <c r="U16" i="20"/>
  <c r="T16" i="20"/>
  <c r="S16" i="20"/>
  <c r="R16" i="20"/>
  <c r="Q16" i="20"/>
  <c r="P16" i="20"/>
  <c r="O16" i="20"/>
  <c r="N16" i="20"/>
  <c r="M16" i="20"/>
  <c r="L16" i="20"/>
  <c r="K16" i="20"/>
  <c r="J16" i="20"/>
  <c r="I16" i="20"/>
  <c r="X15" i="20"/>
  <c r="W15" i="20"/>
  <c r="V15" i="20"/>
  <c r="U15" i="20"/>
  <c r="T15" i="20"/>
  <c r="S15" i="20"/>
  <c r="R15" i="20"/>
  <c r="Q15" i="20"/>
  <c r="P15" i="20"/>
  <c r="O15" i="20"/>
  <c r="N15" i="20"/>
  <c r="M15" i="20"/>
  <c r="L15" i="20"/>
  <c r="K15" i="20"/>
  <c r="J15" i="20"/>
  <c r="I15" i="20"/>
  <c r="X14" i="20"/>
  <c r="W14" i="20"/>
  <c r="V14" i="20"/>
  <c r="U14" i="20"/>
  <c r="T14" i="20"/>
  <c r="S14" i="20"/>
  <c r="R14" i="20"/>
  <c r="Q14" i="20"/>
  <c r="P14" i="20"/>
  <c r="O14" i="20"/>
  <c r="N14" i="20"/>
  <c r="M14" i="20"/>
  <c r="L14" i="20"/>
  <c r="K14" i="20"/>
  <c r="J14" i="20"/>
  <c r="I14" i="20"/>
  <c r="X13" i="20"/>
  <c r="W13" i="20"/>
  <c r="V13" i="20"/>
  <c r="U13" i="20"/>
  <c r="T13" i="20"/>
  <c r="S13" i="20"/>
  <c r="R13" i="20"/>
  <c r="Q13" i="20"/>
  <c r="P13" i="20"/>
  <c r="O13" i="20"/>
  <c r="N13" i="20"/>
  <c r="M13" i="20"/>
  <c r="L13" i="20"/>
  <c r="K13" i="20"/>
  <c r="J13" i="20"/>
  <c r="I13" i="20"/>
  <c r="X12" i="20"/>
  <c r="W12" i="20"/>
  <c r="V12" i="20"/>
  <c r="U12" i="20"/>
  <c r="T12" i="20"/>
  <c r="S12" i="20"/>
  <c r="R12" i="20"/>
  <c r="Q12" i="20"/>
  <c r="P12" i="20"/>
  <c r="O12" i="20"/>
  <c r="N12" i="20"/>
  <c r="M12" i="20"/>
  <c r="L12" i="20"/>
  <c r="K12" i="20"/>
  <c r="J12" i="20"/>
  <c r="I12" i="20"/>
  <c r="X11" i="20"/>
  <c r="W11" i="20"/>
  <c r="V11" i="20"/>
  <c r="U11" i="20"/>
  <c r="T11" i="20"/>
  <c r="S11" i="20"/>
  <c r="R11" i="20"/>
  <c r="Q11" i="20"/>
  <c r="P11" i="20"/>
  <c r="O11" i="20"/>
  <c r="N11" i="20"/>
  <c r="M11" i="20"/>
  <c r="L11" i="20"/>
  <c r="K11" i="20"/>
  <c r="J11" i="20"/>
  <c r="I11" i="20"/>
  <c r="X10" i="20"/>
  <c r="W10" i="20"/>
  <c r="V10" i="20"/>
  <c r="U10" i="20"/>
  <c r="T10" i="20"/>
  <c r="S10" i="20"/>
  <c r="R10" i="20"/>
  <c r="Q10" i="20"/>
  <c r="P10" i="20"/>
  <c r="O10" i="20"/>
  <c r="N10" i="20"/>
  <c r="M10" i="20"/>
  <c r="L10" i="20"/>
  <c r="K10" i="20"/>
  <c r="J10" i="20"/>
  <c r="I10" i="20"/>
  <c r="X9" i="20"/>
  <c r="W9" i="20"/>
  <c r="V9" i="20"/>
  <c r="U9" i="20"/>
  <c r="T9" i="20"/>
  <c r="S9" i="20"/>
  <c r="R9" i="20"/>
  <c r="Q9" i="20"/>
  <c r="P9" i="20"/>
  <c r="O9" i="20"/>
  <c r="N9" i="20"/>
  <c r="M9" i="20"/>
  <c r="L9" i="20"/>
  <c r="K9" i="20"/>
  <c r="J9" i="20"/>
  <c r="I9" i="20"/>
  <c r="X8" i="20"/>
  <c r="W8" i="20"/>
  <c r="V8" i="20"/>
  <c r="U8" i="20"/>
  <c r="T8" i="20"/>
  <c r="S8" i="20"/>
  <c r="R8" i="20"/>
  <c r="Q8" i="20"/>
  <c r="P8" i="20"/>
  <c r="O8" i="20"/>
  <c r="N8" i="20"/>
  <c r="M8" i="20"/>
  <c r="L8" i="20"/>
  <c r="K8" i="20"/>
  <c r="J8" i="20"/>
  <c r="I8" i="20"/>
  <c r="X7" i="20"/>
  <c r="W7" i="20"/>
  <c r="V7" i="20"/>
  <c r="U7" i="20"/>
  <c r="T7" i="20"/>
  <c r="S7" i="20"/>
  <c r="R7" i="20"/>
  <c r="Q7" i="20"/>
  <c r="P7" i="20"/>
  <c r="O7" i="20"/>
  <c r="N7" i="20"/>
  <c r="M7" i="20"/>
  <c r="L7" i="20"/>
  <c r="K7" i="20"/>
  <c r="J7" i="20"/>
  <c r="I7" i="20"/>
  <c r="X6" i="20"/>
  <c r="W6" i="20"/>
  <c r="V6" i="20"/>
  <c r="U6" i="20"/>
  <c r="T6" i="20"/>
  <c r="S6" i="20"/>
  <c r="R6" i="20"/>
  <c r="Q6" i="20"/>
  <c r="P6" i="20"/>
  <c r="O6" i="20"/>
  <c r="N6" i="20"/>
  <c r="M6" i="20"/>
  <c r="L6" i="20"/>
  <c r="K6" i="20"/>
  <c r="J6" i="20"/>
  <c r="I6" i="20"/>
  <c r="X5" i="20"/>
  <c r="W5" i="20"/>
  <c r="V5" i="20"/>
  <c r="U5" i="20"/>
  <c r="T5" i="20"/>
  <c r="S5" i="20"/>
  <c r="R5" i="20"/>
  <c r="Q5" i="20"/>
  <c r="P5" i="20"/>
  <c r="O5" i="20"/>
  <c r="N5" i="20"/>
  <c r="M5" i="20"/>
  <c r="L5" i="20"/>
  <c r="K5" i="20"/>
  <c r="J5" i="20"/>
  <c r="I5" i="20"/>
  <c r="X4" i="20"/>
  <c r="W4" i="20"/>
  <c r="V4" i="20"/>
  <c r="U4" i="20"/>
  <c r="T4" i="20"/>
  <c r="S4" i="20"/>
  <c r="R4" i="20"/>
  <c r="Q4" i="20"/>
  <c r="P4" i="20"/>
  <c r="O4" i="20"/>
  <c r="N4" i="20"/>
  <c r="M4" i="20"/>
  <c r="L4" i="20"/>
  <c r="K4" i="20"/>
  <c r="J4" i="20"/>
  <c r="I4" i="20"/>
  <c r="S17" i="13"/>
  <c r="R17" i="13"/>
  <c r="Q17" i="13"/>
  <c r="P17" i="13"/>
  <c r="O17" i="13"/>
  <c r="N17" i="13"/>
  <c r="M17" i="13"/>
  <c r="L17" i="13"/>
  <c r="K17" i="13"/>
  <c r="J17" i="13"/>
  <c r="I17" i="13"/>
  <c r="G17" i="13"/>
  <c r="F17" i="13"/>
  <c r="E17" i="13"/>
  <c r="P16" i="13"/>
  <c r="L16" i="13"/>
  <c r="H16" i="13"/>
  <c r="D16" i="13"/>
  <c r="P15" i="13"/>
  <c r="L15" i="13"/>
  <c r="H15" i="13"/>
  <c r="D15" i="13"/>
  <c r="P14" i="13"/>
  <c r="L14" i="13"/>
  <c r="H14" i="13"/>
  <c r="D14" i="13"/>
  <c r="P13" i="13"/>
  <c r="L13" i="13"/>
  <c r="H13" i="13"/>
  <c r="D13" i="13"/>
  <c r="D17" i="13" s="1"/>
  <c r="L12" i="13"/>
  <c r="H12" i="13"/>
  <c r="D12" i="13"/>
  <c r="L11" i="13"/>
  <c r="H11" i="13"/>
  <c r="D11" i="13"/>
  <c r="L10" i="13"/>
  <c r="H10" i="13"/>
  <c r="H17" i="13" s="1"/>
  <c r="D10" i="13"/>
  <c r="L9" i="13"/>
  <c r="H9" i="13"/>
  <c r="D9" i="13"/>
  <c r="L8" i="13"/>
  <c r="H8" i="13"/>
  <c r="D8" i="13"/>
  <c r="P15" i="10"/>
  <c r="N17" i="10"/>
  <c r="D17" i="10"/>
  <c r="H12" i="10"/>
  <c r="S17" i="10"/>
  <c r="R17" i="10"/>
  <c r="Q17" i="10"/>
  <c r="O17" i="10"/>
  <c r="M17" i="10"/>
  <c r="R70" i="20" s="1"/>
  <c r="K17" i="10"/>
  <c r="J17" i="10"/>
  <c r="I17" i="10"/>
  <c r="G17" i="10"/>
  <c r="F17" i="10"/>
  <c r="E17" i="10"/>
  <c r="P16" i="10"/>
  <c r="L16" i="10"/>
  <c r="Q69" i="20" s="1"/>
  <c r="H16" i="10"/>
  <c r="D16" i="10"/>
  <c r="L15" i="10"/>
  <c r="H15" i="10"/>
  <c r="D15" i="10"/>
  <c r="P14" i="10"/>
  <c r="L14" i="10"/>
  <c r="H14" i="10"/>
  <c r="D14" i="10"/>
  <c r="P13" i="10"/>
  <c r="P17" i="10" s="1"/>
  <c r="L13" i="10"/>
  <c r="H13" i="10"/>
  <c r="D13" i="10"/>
  <c r="L12" i="10"/>
  <c r="D12" i="10"/>
  <c r="L11" i="10"/>
  <c r="H11" i="10"/>
  <c r="D11" i="10"/>
  <c r="L10" i="10"/>
  <c r="H10" i="10"/>
  <c r="D10" i="10"/>
  <c r="L9" i="10"/>
  <c r="H9" i="10"/>
  <c r="D9" i="10"/>
  <c r="L8" i="10"/>
  <c r="L17" i="10" s="1"/>
  <c r="Q70" i="20" s="1"/>
  <c r="H8" i="10"/>
  <c r="H17" i="10" s="1"/>
  <c r="D8" i="10"/>
  <c r="S17" i="9"/>
  <c r="R17" i="9"/>
  <c r="Q17" i="9"/>
  <c r="O17" i="9"/>
  <c r="N17" i="9"/>
  <c r="M17" i="9"/>
  <c r="K17" i="9"/>
  <c r="J17" i="9"/>
  <c r="O60" i="20" s="1"/>
  <c r="I17" i="9"/>
  <c r="G17" i="9"/>
  <c r="F17" i="9"/>
  <c r="E17" i="9"/>
  <c r="P16" i="9"/>
  <c r="L16" i="9"/>
  <c r="H16" i="9"/>
  <c r="M59" i="20" s="1"/>
  <c r="D16" i="9"/>
  <c r="P15" i="9"/>
  <c r="L15" i="9"/>
  <c r="H15" i="9"/>
  <c r="D15" i="9"/>
  <c r="P14" i="9"/>
  <c r="L14" i="9"/>
  <c r="H14" i="9"/>
  <c r="D14" i="9"/>
  <c r="P13" i="9"/>
  <c r="P17" i="9" s="1"/>
  <c r="L13" i="9"/>
  <c r="H13" i="9"/>
  <c r="D13" i="9"/>
  <c r="L12" i="9"/>
  <c r="H12" i="9"/>
  <c r="D12" i="9"/>
  <c r="L11" i="9"/>
  <c r="H11" i="9"/>
  <c r="D11" i="9"/>
  <c r="L10" i="9"/>
  <c r="H10" i="9"/>
  <c r="D10" i="9"/>
  <c r="L9" i="9"/>
  <c r="H9" i="9"/>
  <c r="D9" i="9"/>
  <c r="L8" i="9"/>
  <c r="L17" i="9" s="1"/>
  <c r="H8" i="9"/>
  <c r="D8" i="9"/>
  <c r="D17" i="9" s="1"/>
  <c r="H17" i="9" l="1"/>
  <c r="M60" i="20" s="1"/>
  <c r="P8" i="8"/>
  <c r="L8" i="8"/>
  <c r="H8" i="8"/>
  <c r="M50" i="20" s="1"/>
  <c r="D8" i="8"/>
  <c r="D8" i="7" l="1"/>
  <c r="O12" i="7"/>
  <c r="N12" i="7"/>
  <c r="Q57" i="14" s="1"/>
  <c r="M12" i="7"/>
  <c r="P57" i="14" s="1"/>
  <c r="K12" i="7"/>
  <c r="J12" i="7"/>
  <c r="I12" i="7"/>
  <c r="L57" i="14" s="1"/>
  <c r="G12" i="7"/>
  <c r="F12" i="7"/>
  <c r="I57" i="14" s="1"/>
  <c r="E12" i="7"/>
  <c r="L11" i="7"/>
  <c r="H11" i="7"/>
  <c r="D11" i="7"/>
  <c r="G56" i="14" s="1"/>
  <c r="L10" i="7"/>
  <c r="H10" i="7"/>
  <c r="D10" i="7"/>
  <c r="L9" i="7"/>
  <c r="L12" i="7" s="1"/>
  <c r="O57" i="14" s="1"/>
  <c r="H9" i="7"/>
  <c r="H12" i="7" s="1"/>
  <c r="K57" i="14" s="1"/>
  <c r="D9" i="7"/>
  <c r="D12" i="7" s="1"/>
  <c r="L8" i="7"/>
  <c r="H8" i="7"/>
  <c r="K53" i="14" s="1"/>
  <c r="G53" i="14"/>
  <c r="G54" i="14"/>
  <c r="J54" i="14"/>
  <c r="J57" i="14"/>
  <c r="V57" i="14"/>
  <c r="M57" i="14"/>
  <c r="K56" i="14"/>
  <c r="P14" i="5"/>
  <c r="P17" i="5" s="1"/>
  <c r="Q17" i="5"/>
  <c r="L17" i="5"/>
  <c r="H12" i="5"/>
  <c r="D9" i="5"/>
  <c r="G44" i="14" s="1"/>
  <c r="S17" i="5"/>
  <c r="R17" i="5"/>
  <c r="O17" i="5"/>
  <c r="N17" i="5"/>
  <c r="M17" i="5"/>
  <c r="K17" i="5"/>
  <c r="J17" i="5"/>
  <c r="I17" i="5"/>
  <c r="G17" i="5"/>
  <c r="F17" i="5"/>
  <c r="E17" i="5"/>
  <c r="P16" i="5"/>
  <c r="L16" i="5"/>
  <c r="H16" i="5"/>
  <c r="D16" i="5"/>
  <c r="P15" i="5"/>
  <c r="L15" i="5"/>
  <c r="H15" i="5"/>
  <c r="D15" i="5"/>
  <c r="L14" i="5"/>
  <c r="H14" i="5"/>
  <c r="D14" i="5"/>
  <c r="P13" i="5"/>
  <c r="L13" i="5"/>
  <c r="H13" i="5"/>
  <c r="K48" i="14" s="1"/>
  <c r="D13" i="5"/>
  <c r="L12" i="5"/>
  <c r="D12" i="5"/>
  <c r="L11" i="5"/>
  <c r="H11" i="5"/>
  <c r="D11" i="5"/>
  <c r="L10" i="5"/>
  <c r="O45" i="14" s="1"/>
  <c r="H10" i="5"/>
  <c r="D10" i="5"/>
  <c r="L9" i="5"/>
  <c r="H9" i="5"/>
  <c r="L8" i="5"/>
  <c r="O52" i="14" s="1"/>
  <c r="H8" i="5"/>
  <c r="D8" i="5"/>
  <c r="O10" i="4"/>
  <c r="H8" i="4"/>
  <c r="F10" i="4"/>
  <c r="S10" i="4"/>
  <c r="R10" i="4"/>
  <c r="Q10" i="4"/>
  <c r="N10" i="4"/>
  <c r="M10" i="4"/>
  <c r="P38" i="14" s="1"/>
  <c r="K10" i="4"/>
  <c r="J10" i="4"/>
  <c r="I10" i="4"/>
  <c r="G10" i="4"/>
  <c r="E10" i="4"/>
  <c r="H38" i="14" s="1"/>
  <c r="P9" i="4"/>
  <c r="L9" i="4"/>
  <c r="H9" i="4"/>
  <c r="D9" i="4"/>
  <c r="P8" i="4"/>
  <c r="P10" i="4" s="1"/>
  <c r="S38" i="14" s="1"/>
  <c r="L8" i="4"/>
  <c r="L10" i="4" s="1"/>
  <c r="O38" i="14" s="1"/>
  <c r="K36" i="14"/>
  <c r="D8" i="4"/>
  <c r="D10" i="4" s="1"/>
  <c r="G38" i="14" s="1"/>
  <c r="L9" i="3"/>
  <c r="I11" i="3"/>
  <c r="D11" i="3"/>
  <c r="S11" i="3"/>
  <c r="R11" i="3"/>
  <c r="Q11" i="3"/>
  <c r="O11" i="3"/>
  <c r="N11" i="3"/>
  <c r="M11" i="3"/>
  <c r="L11" i="3"/>
  <c r="O35" i="14" s="1"/>
  <c r="K11" i="3"/>
  <c r="J11" i="3"/>
  <c r="G11" i="3"/>
  <c r="F11" i="3"/>
  <c r="E11" i="3"/>
  <c r="P10" i="3"/>
  <c r="L10" i="3"/>
  <c r="H10" i="3"/>
  <c r="D10" i="3"/>
  <c r="P9" i="3"/>
  <c r="P11" i="3" s="1"/>
  <c r="S35" i="14" s="1"/>
  <c r="H9" i="3"/>
  <c r="H11" i="3" s="1"/>
  <c r="K35" i="14" s="1"/>
  <c r="D9" i="3"/>
  <c r="P8" i="3"/>
  <c r="L8" i="3"/>
  <c r="H8" i="3"/>
  <c r="D8" i="3"/>
  <c r="N19" i="2"/>
  <c r="J19" i="2"/>
  <c r="F19" i="2"/>
  <c r="I31" i="14" s="1"/>
  <c r="D19" i="2"/>
  <c r="S19" i="2"/>
  <c r="R19" i="2"/>
  <c r="Q19" i="2"/>
  <c r="O19" i="2"/>
  <c r="M19" i="2"/>
  <c r="P31" i="14" s="1"/>
  <c r="L19" i="2"/>
  <c r="O31" i="14" s="1"/>
  <c r="K19" i="2"/>
  <c r="I19" i="2"/>
  <c r="G19" i="2"/>
  <c r="E19" i="2"/>
  <c r="H31" i="14" s="1"/>
  <c r="P18" i="2"/>
  <c r="L18" i="2"/>
  <c r="H18" i="2"/>
  <c r="D18" i="2"/>
  <c r="P17" i="2"/>
  <c r="L17" i="2"/>
  <c r="H17" i="2"/>
  <c r="K29" i="14" s="1"/>
  <c r="D17" i="2"/>
  <c r="G29" i="14" s="1"/>
  <c r="P16" i="2"/>
  <c r="L16" i="2"/>
  <c r="H16" i="2"/>
  <c r="D16" i="2"/>
  <c r="P15" i="2"/>
  <c r="L15" i="2"/>
  <c r="H15" i="2"/>
  <c r="K27" i="14" s="1"/>
  <c r="D15" i="2"/>
  <c r="G27" i="14" s="1"/>
  <c r="P14" i="2"/>
  <c r="L14" i="2"/>
  <c r="H14" i="2"/>
  <c r="D14" i="2"/>
  <c r="P13" i="2"/>
  <c r="L13" i="2"/>
  <c r="H13" i="2"/>
  <c r="K25" i="14" s="1"/>
  <c r="D13" i="2"/>
  <c r="G25" i="14" s="1"/>
  <c r="P12" i="2"/>
  <c r="L12" i="2"/>
  <c r="H12" i="2"/>
  <c r="D12" i="2"/>
  <c r="P11" i="2"/>
  <c r="L11" i="2"/>
  <c r="H11" i="2"/>
  <c r="K23" i="14" s="1"/>
  <c r="D11" i="2"/>
  <c r="G23" i="14" s="1"/>
  <c r="P10" i="2"/>
  <c r="L10" i="2"/>
  <c r="H10" i="2"/>
  <c r="D10" i="2"/>
  <c r="P9" i="2"/>
  <c r="L9" i="2"/>
  <c r="H9" i="2"/>
  <c r="K21" i="14" s="1"/>
  <c r="D9" i="2"/>
  <c r="P8" i="2"/>
  <c r="P19" i="2" s="1"/>
  <c r="S31" i="14" s="1"/>
  <c r="L8" i="2"/>
  <c r="H8" i="2"/>
  <c r="H19" i="2" s="1"/>
  <c r="K31" i="14" s="1"/>
  <c r="D8" i="2"/>
  <c r="D15" i="1"/>
  <c r="D19" i="1" s="1"/>
  <c r="G19" i="14" s="1"/>
  <c r="P12" i="1"/>
  <c r="R19" i="1"/>
  <c r="U19" i="14" s="1"/>
  <c r="L14" i="1"/>
  <c r="H19" i="1"/>
  <c r="F19" i="1"/>
  <c r="I19" i="14" s="1"/>
  <c r="V100" i="14"/>
  <c r="U100" i="14"/>
  <c r="T100" i="14"/>
  <c r="S100" i="14"/>
  <c r="R100" i="14"/>
  <c r="Q100" i="14"/>
  <c r="P100" i="14"/>
  <c r="O100" i="14"/>
  <c r="N100" i="14"/>
  <c r="M100" i="14"/>
  <c r="L100" i="14"/>
  <c r="K100" i="14"/>
  <c r="J100" i="14"/>
  <c r="I100" i="14"/>
  <c r="H100" i="14"/>
  <c r="G100" i="14"/>
  <c r="V99" i="14"/>
  <c r="U99" i="14"/>
  <c r="T99" i="14"/>
  <c r="S99" i="14"/>
  <c r="R99" i="14"/>
  <c r="Q99" i="14"/>
  <c r="P99" i="14"/>
  <c r="O99" i="14"/>
  <c r="N99" i="14"/>
  <c r="M99" i="14"/>
  <c r="L99" i="14"/>
  <c r="K99" i="14"/>
  <c r="J99" i="14"/>
  <c r="I99" i="14"/>
  <c r="H99" i="14"/>
  <c r="G99" i="14"/>
  <c r="V98" i="14"/>
  <c r="U98" i="14"/>
  <c r="T98" i="14"/>
  <c r="S98" i="14"/>
  <c r="R98" i="14"/>
  <c r="Q98" i="14"/>
  <c r="P98" i="14"/>
  <c r="O98" i="14"/>
  <c r="N98" i="14"/>
  <c r="M98" i="14"/>
  <c r="L98" i="14"/>
  <c r="K98" i="14"/>
  <c r="J98" i="14"/>
  <c r="I98" i="14"/>
  <c r="H98" i="14"/>
  <c r="G98" i="14"/>
  <c r="V97" i="14"/>
  <c r="U97" i="14"/>
  <c r="T97" i="14"/>
  <c r="S97" i="14"/>
  <c r="R97" i="14"/>
  <c r="Q97" i="14"/>
  <c r="P97" i="14"/>
  <c r="O97" i="14"/>
  <c r="N97" i="14"/>
  <c r="M97" i="14"/>
  <c r="L97" i="14"/>
  <c r="K97" i="14"/>
  <c r="J97" i="14"/>
  <c r="I97" i="14"/>
  <c r="H97" i="14"/>
  <c r="G97" i="14"/>
  <c r="V96" i="14"/>
  <c r="U96" i="14"/>
  <c r="T96" i="14"/>
  <c r="S96" i="14"/>
  <c r="R96" i="14"/>
  <c r="Q96" i="14"/>
  <c r="P96" i="14"/>
  <c r="O96" i="14"/>
  <c r="N96" i="14"/>
  <c r="M96" i="14"/>
  <c r="L96" i="14"/>
  <c r="K96" i="14"/>
  <c r="J96" i="14"/>
  <c r="I96" i="14"/>
  <c r="H96" i="14"/>
  <c r="G96" i="14"/>
  <c r="V95" i="14"/>
  <c r="U95" i="14"/>
  <c r="T95" i="14"/>
  <c r="S95" i="14"/>
  <c r="R95" i="14"/>
  <c r="Q95" i="14"/>
  <c r="P95" i="14"/>
  <c r="O95" i="14"/>
  <c r="N95" i="14"/>
  <c r="M95" i="14"/>
  <c r="L95" i="14"/>
  <c r="K95" i="14"/>
  <c r="J95" i="14"/>
  <c r="I95" i="14"/>
  <c r="H95" i="14"/>
  <c r="G95" i="14"/>
  <c r="V94" i="14"/>
  <c r="U94" i="14"/>
  <c r="T94" i="14"/>
  <c r="S94" i="14"/>
  <c r="R94" i="14"/>
  <c r="Q94" i="14"/>
  <c r="P94" i="14"/>
  <c r="O94" i="14"/>
  <c r="N94" i="14"/>
  <c r="M94" i="14"/>
  <c r="L94" i="14"/>
  <c r="K94" i="14"/>
  <c r="J94" i="14"/>
  <c r="I94" i="14"/>
  <c r="H94" i="14"/>
  <c r="G94" i="14"/>
  <c r="V93" i="14"/>
  <c r="U93" i="14"/>
  <c r="T93" i="14"/>
  <c r="S93" i="14"/>
  <c r="R93" i="14"/>
  <c r="Q93" i="14"/>
  <c r="P93" i="14"/>
  <c r="O93" i="14"/>
  <c r="N93" i="14"/>
  <c r="M93" i="14"/>
  <c r="L93" i="14"/>
  <c r="K93" i="14"/>
  <c r="J93" i="14"/>
  <c r="I93" i="14"/>
  <c r="H93" i="14"/>
  <c r="G93" i="14"/>
  <c r="V92" i="14"/>
  <c r="U92" i="14"/>
  <c r="T92" i="14"/>
  <c r="S92" i="14"/>
  <c r="R92" i="14"/>
  <c r="Q92" i="14"/>
  <c r="P92" i="14"/>
  <c r="O92" i="14"/>
  <c r="N92" i="14"/>
  <c r="M92" i="14"/>
  <c r="L92" i="14"/>
  <c r="K92" i="14"/>
  <c r="J92" i="14"/>
  <c r="I92" i="14"/>
  <c r="H92" i="14"/>
  <c r="G92" i="14"/>
  <c r="V91" i="14"/>
  <c r="U91" i="14"/>
  <c r="T91" i="14"/>
  <c r="S91" i="14"/>
  <c r="R91" i="14"/>
  <c r="Q91" i="14"/>
  <c r="P91" i="14"/>
  <c r="O91" i="14"/>
  <c r="N91" i="14"/>
  <c r="M91" i="14"/>
  <c r="L91" i="14"/>
  <c r="K91" i="14"/>
  <c r="J91" i="14"/>
  <c r="I91" i="14"/>
  <c r="H91" i="14"/>
  <c r="G91" i="14"/>
  <c r="V86" i="14"/>
  <c r="U86" i="14"/>
  <c r="T86" i="14"/>
  <c r="S86" i="14"/>
  <c r="R86" i="14"/>
  <c r="Q86" i="14"/>
  <c r="P86" i="14"/>
  <c r="O86" i="14"/>
  <c r="N86" i="14"/>
  <c r="M86" i="14"/>
  <c r="L86" i="14"/>
  <c r="K86" i="14"/>
  <c r="J86" i="14"/>
  <c r="I86" i="14"/>
  <c r="H86" i="14"/>
  <c r="G86" i="14"/>
  <c r="X85" i="14"/>
  <c r="W85" i="14"/>
  <c r="V85" i="14"/>
  <c r="U85" i="14"/>
  <c r="T85" i="14"/>
  <c r="S85" i="14"/>
  <c r="R85" i="14"/>
  <c r="Q85" i="14"/>
  <c r="P85" i="14"/>
  <c r="O85" i="14"/>
  <c r="N85" i="14"/>
  <c r="M85" i="14"/>
  <c r="L85" i="14"/>
  <c r="K85" i="14"/>
  <c r="J85" i="14"/>
  <c r="I85" i="14"/>
  <c r="H85" i="14"/>
  <c r="G85" i="14"/>
  <c r="X84" i="14"/>
  <c r="V84" i="14"/>
  <c r="U84" i="14"/>
  <c r="T84" i="14"/>
  <c r="S84" i="14"/>
  <c r="R84" i="14"/>
  <c r="Q84" i="14"/>
  <c r="P84" i="14"/>
  <c r="O84" i="14"/>
  <c r="N84" i="14"/>
  <c r="M84" i="14"/>
  <c r="L84" i="14"/>
  <c r="K84" i="14"/>
  <c r="J84" i="14"/>
  <c r="I84" i="14"/>
  <c r="H84" i="14"/>
  <c r="G84" i="14"/>
  <c r="X83" i="14"/>
  <c r="V83" i="14"/>
  <c r="U83" i="14"/>
  <c r="T83" i="14"/>
  <c r="S83" i="14"/>
  <c r="R83" i="14"/>
  <c r="Q83" i="14"/>
  <c r="P83" i="14"/>
  <c r="O83" i="14"/>
  <c r="N83" i="14"/>
  <c r="M83" i="14"/>
  <c r="L83" i="14"/>
  <c r="K83" i="14"/>
  <c r="J83" i="14"/>
  <c r="I83" i="14"/>
  <c r="H83" i="14"/>
  <c r="G83" i="14"/>
  <c r="X82" i="14"/>
  <c r="V82" i="14"/>
  <c r="U82" i="14"/>
  <c r="T82" i="14"/>
  <c r="S82" i="14"/>
  <c r="R82" i="14"/>
  <c r="Q82" i="14"/>
  <c r="P82" i="14"/>
  <c r="O82" i="14"/>
  <c r="N82" i="14"/>
  <c r="M82" i="14"/>
  <c r="L82" i="14"/>
  <c r="K82" i="14"/>
  <c r="J82" i="14"/>
  <c r="I82" i="14"/>
  <c r="H82" i="14"/>
  <c r="G82" i="14"/>
  <c r="X81" i="14"/>
  <c r="V81" i="14"/>
  <c r="U81" i="14"/>
  <c r="T81" i="14"/>
  <c r="S81" i="14"/>
  <c r="R81" i="14"/>
  <c r="Q81" i="14"/>
  <c r="P81" i="14"/>
  <c r="O81" i="14"/>
  <c r="N81" i="14"/>
  <c r="M81" i="14"/>
  <c r="L81" i="14"/>
  <c r="K81" i="14"/>
  <c r="J81" i="14"/>
  <c r="I81" i="14"/>
  <c r="H81" i="14"/>
  <c r="G81" i="14"/>
  <c r="X80" i="14"/>
  <c r="V80" i="14"/>
  <c r="U80" i="14"/>
  <c r="T80" i="14"/>
  <c r="S80" i="14"/>
  <c r="R80" i="14"/>
  <c r="Q80" i="14"/>
  <c r="P80" i="14"/>
  <c r="O80" i="14"/>
  <c r="N80" i="14"/>
  <c r="M80" i="14"/>
  <c r="L80" i="14"/>
  <c r="K80" i="14"/>
  <c r="J80" i="14"/>
  <c r="I80" i="14"/>
  <c r="H80" i="14"/>
  <c r="G80" i="14"/>
  <c r="X79" i="14"/>
  <c r="W79" i="14"/>
  <c r="V79" i="14"/>
  <c r="U79" i="14"/>
  <c r="T79" i="14"/>
  <c r="S79" i="14"/>
  <c r="R79" i="14"/>
  <c r="Q79" i="14"/>
  <c r="P79" i="14"/>
  <c r="O79" i="14"/>
  <c r="N79" i="14"/>
  <c r="M79" i="14"/>
  <c r="L79" i="14"/>
  <c r="K79" i="14"/>
  <c r="J79" i="14"/>
  <c r="I79" i="14"/>
  <c r="H79" i="14"/>
  <c r="G79" i="14"/>
  <c r="X78" i="14"/>
  <c r="W78" i="14"/>
  <c r="V78" i="14"/>
  <c r="U78" i="14"/>
  <c r="T78" i="14"/>
  <c r="S78" i="14"/>
  <c r="R78" i="14"/>
  <c r="Q78" i="14"/>
  <c r="P78" i="14"/>
  <c r="O78" i="14"/>
  <c r="N78" i="14"/>
  <c r="M78" i="14"/>
  <c r="L78" i="14"/>
  <c r="K78" i="14"/>
  <c r="J78" i="14"/>
  <c r="I78" i="14"/>
  <c r="H78" i="14"/>
  <c r="G78" i="14"/>
  <c r="X77" i="14"/>
  <c r="W77" i="14"/>
  <c r="V77" i="14"/>
  <c r="U77" i="14"/>
  <c r="T77" i="14"/>
  <c r="S77" i="14"/>
  <c r="R77" i="14"/>
  <c r="Q77" i="14"/>
  <c r="P77" i="14"/>
  <c r="O77" i="14"/>
  <c r="N77" i="14"/>
  <c r="M77" i="14"/>
  <c r="L77" i="14"/>
  <c r="K77" i="14"/>
  <c r="J77" i="14"/>
  <c r="I77" i="14"/>
  <c r="H77" i="14"/>
  <c r="G77" i="14"/>
  <c r="V76" i="14"/>
  <c r="U76" i="14"/>
  <c r="T76" i="14"/>
  <c r="S76" i="14"/>
  <c r="R76" i="14"/>
  <c r="Q76" i="14"/>
  <c r="P76" i="14"/>
  <c r="O76" i="14"/>
  <c r="N76" i="14"/>
  <c r="M76" i="14"/>
  <c r="L76" i="14"/>
  <c r="K76" i="14"/>
  <c r="J76" i="14"/>
  <c r="I76" i="14"/>
  <c r="H76" i="14"/>
  <c r="G76" i="14"/>
  <c r="X75" i="14"/>
  <c r="W75" i="14"/>
  <c r="V75" i="14"/>
  <c r="U75" i="14"/>
  <c r="T75" i="14"/>
  <c r="S75" i="14"/>
  <c r="R75" i="14"/>
  <c r="Q75" i="14"/>
  <c r="P75" i="14"/>
  <c r="O75" i="14"/>
  <c r="N75" i="14"/>
  <c r="M75" i="14"/>
  <c r="L75" i="14"/>
  <c r="K75" i="14"/>
  <c r="J75" i="14"/>
  <c r="I75" i="14"/>
  <c r="H75" i="14"/>
  <c r="G75" i="14"/>
  <c r="X74" i="14"/>
  <c r="V74" i="14"/>
  <c r="U74" i="14"/>
  <c r="T74" i="14"/>
  <c r="S74" i="14"/>
  <c r="R74" i="14"/>
  <c r="Q74" i="14"/>
  <c r="P74" i="14"/>
  <c r="O74" i="14"/>
  <c r="N74" i="14"/>
  <c r="M74" i="14"/>
  <c r="L74" i="14"/>
  <c r="K74" i="14"/>
  <c r="J74" i="14"/>
  <c r="I74" i="14"/>
  <c r="H74" i="14"/>
  <c r="G74" i="14"/>
  <c r="X73" i="14"/>
  <c r="V73" i="14"/>
  <c r="U73" i="14"/>
  <c r="T73" i="14"/>
  <c r="S73" i="14"/>
  <c r="R73" i="14"/>
  <c r="Q73" i="14"/>
  <c r="P73" i="14"/>
  <c r="O73" i="14"/>
  <c r="N73" i="14"/>
  <c r="M73" i="14"/>
  <c r="L73" i="14"/>
  <c r="K73" i="14"/>
  <c r="J73" i="14"/>
  <c r="I73" i="14"/>
  <c r="H73" i="14"/>
  <c r="G73" i="14"/>
  <c r="X72" i="14"/>
  <c r="V72" i="14"/>
  <c r="U72" i="14"/>
  <c r="T72" i="14"/>
  <c r="S72" i="14"/>
  <c r="R72" i="14"/>
  <c r="Q72" i="14"/>
  <c r="P72" i="14"/>
  <c r="O72" i="14"/>
  <c r="N72" i="14"/>
  <c r="M72" i="14"/>
  <c r="L72" i="14"/>
  <c r="K72" i="14"/>
  <c r="J72" i="14"/>
  <c r="I72" i="14"/>
  <c r="H72" i="14"/>
  <c r="G72" i="14"/>
  <c r="X71" i="14"/>
  <c r="V71" i="14"/>
  <c r="U71" i="14"/>
  <c r="T71" i="14"/>
  <c r="S71" i="14"/>
  <c r="R71" i="14"/>
  <c r="Q71" i="14"/>
  <c r="P71" i="14"/>
  <c r="O71" i="14"/>
  <c r="N71" i="14"/>
  <c r="M71" i="14"/>
  <c r="L71" i="14"/>
  <c r="K71" i="14"/>
  <c r="J71" i="14"/>
  <c r="I71" i="14"/>
  <c r="H71" i="14"/>
  <c r="G71" i="14"/>
  <c r="X70" i="14"/>
  <c r="V70" i="14"/>
  <c r="U70" i="14"/>
  <c r="T70" i="14"/>
  <c r="S70" i="14"/>
  <c r="R70" i="14"/>
  <c r="Q70" i="14"/>
  <c r="P70" i="14"/>
  <c r="O70" i="14"/>
  <c r="N70" i="14"/>
  <c r="M70" i="14"/>
  <c r="L70" i="14"/>
  <c r="K70" i="14"/>
  <c r="J70" i="14"/>
  <c r="I70" i="14"/>
  <c r="H70" i="14"/>
  <c r="G70" i="14"/>
  <c r="X69" i="14"/>
  <c r="W69" i="14"/>
  <c r="V69" i="14"/>
  <c r="U69" i="14"/>
  <c r="T69" i="14"/>
  <c r="S69" i="14"/>
  <c r="R69" i="14"/>
  <c r="Q69" i="14"/>
  <c r="P69" i="14"/>
  <c r="O69" i="14"/>
  <c r="N69" i="14"/>
  <c r="M69" i="14"/>
  <c r="L69" i="14"/>
  <c r="K69" i="14"/>
  <c r="J69" i="14"/>
  <c r="I69" i="14"/>
  <c r="H69" i="14"/>
  <c r="G69" i="14"/>
  <c r="X68" i="14"/>
  <c r="W68" i="14"/>
  <c r="V68" i="14"/>
  <c r="U68" i="14"/>
  <c r="T68" i="14"/>
  <c r="S68" i="14"/>
  <c r="R68" i="14"/>
  <c r="Q68" i="14"/>
  <c r="P68" i="14"/>
  <c r="O68" i="14"/>
  <c r="N68" i="14"/>
  <c r="M68" i="14"/>
  <c r="L68" i="14"/>
  <c r="K68" i="14"/>
  <c r="J68" i="14"/>
  <c r="I68" i="14"/>
  <c r="H68" i="14"/>
  <c r="G68" i="14"/>
  <c r="X67" i="14"/>
  <c r="W67" i="14"/>
  <c r="V67" i="14"/>
  <c r="U67" i="14"/>
  <c r="T67" i="14"/>
  <c r="S67" i="14"/>
  <c r="R67" i="14"/>
  <c r="Q67" i="14"/>
  <c r="P67" i="14"/>
  <c r="O67" i="14"/>
  <c r="N67" i="14"/>
  <c r="M67" i="14"/>
  <c r="L67" i="14"/>
  <c r="K67" i="14"/>
  <c r="J67" i="14"/>
  <c r="I67" i="14"/>
  <c r="H67" i="14"/>
  <c r="G67" i="14"/>
  <c r="X62" i="14"/>
  <c r="K62" i="14"/>
  <c r="L62" i="14"/>
  <c r="M62" i="14"/>
  <c r="N62" i="14"/>
  <c r="O62" i="14"/>
  <c r="P62" i="14"/>
  <c r="Q62" i="14"/>
  <c r="R62" i="14"/>
  <c r="S62" i="14"/>
  <c r="T62" i="14"/>
  <c r="U62" i="14"/>
  <c r="V62" i="14"/>
  <c r="H62" i="14"/>
  <c r="I62" i="14"/>
  <c r="J62" i="14"/>
  <c r="G62" i="14"/>
  <c r="U57" i="14"/>
  <c r="T57" i="14"/>
  <c r="S57" i="14"/>
  <c r="R57" i="14"/>
  <c r="N57" i="14"/>
  <c r="X56" i="14"/>
  <c r="V56" i="14"/>
  <c r="U56" i="14"/>
  <c r="T56" i="14"/>
  <c r="S56" i="14"/>
  <c r="R56" i="14"/>
  <c r="Q56" i="14"/>
  <c r="P56" i="14"/>
  <c r="O56" i="14"/>
  <c r="N56" i="14"/>
  <c r="M56" i="14"/>
  <c r="L56" i="14"/>
  <c r="J56" i="14"/>
  <c r="I56" i="14"/>
  <c r="H56" i="14"/>
  <c r="X55" i="14"/>
  <c r="V55" i="14"/>
  <c r="U55" i="14"/>
  <c r="T55" i="14"/>
  <c r="S55" i="14"/>
  <c r="R55" i="14"/>
  <c r="Q55" i="14"/>
  <c r="P55" i="14"/>
  <c r="O55" i="14"/>
  <c r="N55" i="14"/>
  <c r="M55" i="14"/>
  <c r="L55" i="14"/>
  <c r="K55" i="14"/>
  <c r="J55" i="14"/>
  <c r="I55" i="14"/>
  <c r="H55" i="14"/>
  <c r="X54" i="14"/>
  <c r="V54" i="14"/>
  <c r="U54" i="14"/>
  <c r="T54" i="14"/>
  <c r="S54" i="14"/>
  <c r="R54" i="14"/>
  <c r="Q54" i="14"/>
  <c r="P54" i="14"/>
  <c r="N54" i="14"/>
  <c r="M54" i="14"/>
  <c r="L54" i="14"/>
  <c r="K54" i="14"/>
  <c r="I54" i="14"/>
  <c r="H54" i="14"/>
  <c r="X53" i="14"/>
  <c r="V53" i="14"/>
  <c r="U53" i="14"/>
  <c r="T53" i="14"/>
  <c r="S53" i="14"/>
  <c r="R53" i="14"/>
  <c r="Q53" i="14"/>
  <c r="P53" i="14"/>
  <c r="O53" i="14"/>
  <c r="N53" i="14"/>
  <c r="M53" i="14"/>
  <c r="L53" i="14"/>
  <c r="J53" i="14"/>
  <c r="I53" i="14"/>
  <c r="H53" i="14"/>
  <c r="V52" i="14"/>
  <c r="U52" i="14"/>
  <c r="T52" i="14"/>
  <c r="R52" i="14"/>
  <c r="Q52" i="14"/>
  <c r="P52" i="14"/>
  <c r="N52" i="14"/>
  <c r="M52" i="14"/>
  <c r="L52" i="14"/>
  <c r="J52" i="14"/>
  <c r="I52" i="14"/>
  <c r="H52" i="14"/>
  <c r="X51" i="14"/>
  <c r="W51" i="14"/>
  <c r="V51" i="14"/>
  <c r="U51" i="14"/>
  <c r="T51" i="14"/>
  <c r="S51" i="14"/>
  <c r="R51" i="14"/>
  <c r="Q51" i="14"/>
  <c r="P51" i="14"/>
  <c r="O51" i="14"/>
  <c r="N51" i="14"/>
  <c r="M51" i="14"/>
  <c r="L51" i="14"/>
  <c r="K51" i="14"/>
  <c r="J51" i="14"/>
  <c r="I51" i="14"/>
  <c r="H51" i="14"/>
  <c r="G51" i="14"/>
  <c r="X50" i="14"/>
  <c r="V50" i="14"/>
  <c r="U50" i="14"/>
  <c r="T50" i="14"/>
  <c r="S50" i="14"/>
  <c r="R50" i="14"/>
  <c r="Q50" i="14"/>
  <c r="P50" i="14"/>
  <c r="O50" i="14"/>
  <c r="N50" i="14"/>
  <c r="M50" i="14"/>
  <c r="L50" i="14"/>
  <c r="K50" i="14"/>
  <c r="J50" i="14"/>
  <c r="I50" i="14"/>
  <c r="H50" i="14"/>
  <c r="G50" i="14"/>
  <c r="X49" i="14"/>
  <c r="V49" i="14"/>
  <c r="U49" i="14"/>
  <c r="T49" i="14"/>
  <c r="R49" i="14"/>
  <c r="Q49" i="14"/>
  <c r="P49" i="14"/>
  <c r="O49" i="14"/>
  <c r="N49" i="14"/>
  <c r="M49" i="14"/>
  <c r="L49" i="14"/>
  <c r="K49" i="14"/>
  <c r="J49" i="14"/>
  <c r="I49" i="14"/>
  <c r="H49" i="14"/>
  <c r="G49" i="14"/>
  <c r="X48" i="14"/>
  <c r="V48" i="14"/>
  <c r="U48" i="14"/>
  <c r="T48" i="14"/>
  <c r="S48" i="14"/>
  <c r="R48" i="14"/>
  <c r="Q48" i="14"/>
  <c r="P48" i="14"/>
  <c r="O48" i="14"/>
  <c r="N48" i="14"/>
  <c r="M48" i="14"/>
  <c r="L48" i="14"/>
  <c r="J48" i="14"/>
  <c r="I48" i="14"/>
  <c r="H48" i="14"/>
  <c r="G48" i="14"/>
  <c r="X47" i="14"/>
  <c r="V47" i="14"/>
  <c r="U47" i="14"/>
  <c r="T47" i="14"/>
  <c r="S47" i="14"/>
  <c r="R47" i="14"/>
  <c r="Q47" i="14"/>
  <c r="P47" i="14"/>
  <c r="O47" i="14"/>
  <c r="N47" i="14"/>
  <c r="M47" i="14"/>
  <c r="L47" i="14"/>
  <c r="K47" i="14"/>
  <c r="J47" i="14"/>
  <c r="I47" i="14"/>
  <c r="H47" i="14"/>
  <c r="G47" i="14"/>
  <c r="X46" i="14"/>
  <c r="V46" i="14"/>
  <c r="U46" i="14"/>
  <c r="T46" i="14"/>
  <c r="S46" i="14"/>
  <c r="R46" i="14"/>
  <c r="Q46" i="14"/>
  <c r="P46" i="14"/>
  <c r="O46" i="14"/>
  <c r="N46" i="14"/>
  <c r="M46" i="14"/>
  <c r="L46" i="14"/>
  <c r="K46" i="14"/>
  <c r="J46" i="14"/>
  <c r="I46" i="14"/>
  <c r="H46" i="14"/>
  <c r="G46" i="14"/>
  <c r="X45" i="14"/>
  <c r="W45" i="14"/>
  <c r="V45" i="14"/>
  <c r="U45" i="14"/>
  <c r="T45" i="14"/>
  <c r="S45" i="14"/>
  <c r="R45" i="14"/>
  <c r="Q45" i="14"/>
  <c r="P45" i="14"/>
  <c r="N45" i="14"/>
  <c r="M45" i="14"/>
  <c r="L45" i="14"/>
  <c r="K45" i="14"/>
  <c r="J45" i="14"/>
  <c r="I45" i="14"/>
  <c r="H45" i="14"/>
  <c r="G45" i="14"/>
  <c r="X44" i="14"/>
  <c r="W44" i="14"/>
  <c r="V44" i="14"/>
  <c r="U44" i="14"/>
  <c r="T44" i="14"/>
  <c r="S44" i="14"/>
  <c r="R44" i="14"/>
  <c r="Q44" i="14"/>
  <c r="P44" i="14"/>
  <c r="O44" i="14"/>
  <c r="N44" i="14"/>
  <c r="M44" i="14"/>
  <c r="L44" i="14"/>
  <c r="K44" i="14"/>
  <c r="J44" i="14"/>
  <c r="I44" i="14"/>
  <c r="H44" i="14"/>
  <c r="X43" i="14"/>
  <c r="W43" i="14"/>
  <c r="V43" i="14"/>
  <c r="U43" i="14"/>
  <c r="T43" i="14"/>
  <c r="S43" i="14"/>
  <c r="R43" i="14"/>
  <c r="Q43" i="14"/>
  <c r="P43" i="14"/>
  <c r="O43" i="14"/>
  <c r="N43" i="14"/>
  <c r="M43" i="14"/>
  <c r="L43" i="14"/>
  <c r="K43" i="14"/>
  <c r="J43" i="14"/>
  <c r="I43" i="14"/>
  <c r="H43" i="14"/>
  <c r="V38" i="14"/>
  <c r="U38" i="14"/>
  <c r="T38" i="14"/>
  <c r="R38" i="14"/>
  <c r="Q38" i="14"/>
  <c r="N38" i="14"/>
  <c r="M38" i="14"/>
  <c r="L38" i="14"/>
  <c r="J38" i="14"/>
  <c r="I38" i="14"/>
  <c r="V37" i="14"/>
  <c r="U37" i="14"/>
  <c r="T37" i="14"/>
  <c r="S37" i="14"/>
  <c r="R37" i="14"/>
  <c r="Q37" i="14"/>
  <c r="P37" i="14"/>
  <c r="O37" i="14"/>
  <c r="N37" i="14"/>
  <c r="M37" i="14"/>
  <c r="L37" i="14"/>
  <c r="K37" i="14"/>
  <c r="J37" i="14"/>
  <c r="I37" i="14"/>
  <c r="H37" i="14"/>
  <c r="G37" i="14"/>
  <c r="V36" i="14"/>
  <c r="U36" i="14"/>
  <c r="T36" i="14"/>
  <c r="S36" i="14"/>
  <c r="R36" i="14"/>
  <c r="Q36" i="14"/>
  <c r="P36" i="14"/>
  <c r="O36" i="14"/>
  <c r="N36" i="14"/>
  <c r="M36" i="14"/>
  <c r="L36" i="14"/>
  <c r="J36" i="14"/>
  <c r="I36" i="14"/>
  <c r="H36" i="14"/>
  <c r="G36" i="14"/>
  <c r="V35" i="14"/>
  <c r="U35" i="14"/>
  <c r="T35" i="14"/>
  <c r="R35" i="14"/>
  <c r="Q35" i="14"/>
  <c r="P35" i="14"/>
  <c r="N35" i="14"/>
  <c r="M35" i="14"/>
  <c r="L35" i="14"/>
  <c r="J35" i="14"/>
  <c r="I35" i="14"/>
  <c r="H35" i="14"/>
  <c r="G35" i="14"/>
  <c r="V34" i="14"/>
  <c r="U34" i="14"/>
  <c r="T34" i="14"/>
  <c r="S34" i="14"/>
  <c r="R34" i="14"/>
  <c r="Q34" i="14"/>
  <c r="P34" i="14"/>
  <c r="O34" i="14"/>
  <c r="N34" i="14"/>
  <c r="M34" i="14"/>
  <c r="L34" i="14"/>
  <c r="K34" i="14"/>
  <c r="J34" i="14"/>
  <c r="I34" i="14"/>
  <c r="H34" i="14"/>
  <c r="G34" i="14"/>
  <c r="V33" i="14"/>
  <c r="U33" i="14"/>
  <c r="T33" i="14"/>
  <c r="S33" i="14"/>
  <c r="R33" i="14"/>
  <c r="Q33" i="14"/>
  <c r="P33" i="14"/>
  <c r="O33" i="14"/>
  <c r="N33" i="14"/>
  <c r="M33" i="14"/>
  <c r="L33" i="14"/>
  <c r="J33" i="14"/>
  <c r="I33" i="14"/>
  <c r="H33" i="14"/>
  <c r="G33" i="14"/>
  <c r="V32" i="14"/>
  <c r="U32" i="14"/>
  <c r="T32" i="14"/>
  <c r="S32" i="14"/>
  <c r="R32" i="14"/>
  <c r="Q32" i="14"/>
  <c r="P32" i="14"/>
  <c r="O32" i="14"/>
  <c r="N32" i="14"/>
  <c r="M32" i="14"/>
  <c r="L32" i="14"/>
  <c r="K32" i="14"/>
  <c r="J32" i="14"/>
  <c r="I32" i="14"/>
  <c r="H32" i="14"/>
  <c r="G32" i="14"/>
  <c r="V31" i="14"/>
  <c r="U31" i="14"/>
  <c r="T31" i="14"/>
  <c r="R31" i="14"/>
  <c r="Q31" i="14"/>
  <c r="N31" i="14"/>
  <c r="M31" i="14"/>
  <c r="L31" i="14"/>
  <c r="J31" i="14"/>
  <c r="V30" i="14"/>
  <c r="U30" i="14"/>
  <c r="T30" i="14"/>
  <c r="S30" i="14"/>
  <c r="R30" i="14"/>
  <c r="Q30" i="14"/>
  <c r="P30" i="14"/>
  <c r="O30" i="14"/>
  <c r="N30" i="14"/>
  <c r="M30" i="14"/>
  <c r="L30" i="14"/>
  <c r="K30" i="14"/>
  <c r="J30" i="14"/>
  <c r="I30" i="14"/>
  <c r="H30" i="14"/>
  <c r="G30" i="14"/>
  <c r="V29" i="14"/>
  <c r="U29" i="14"/>
  <c r="T29" i="14"/>
  <c r="S29" i="14"/>
  <c r="R29" i="14"/>
  <c r="Q29" i="14"/>
  <c r="P29" i="14"/>
  <c r="O29" i="14"/>
  <c r="N29" i="14"/>
  <c r="M29" i="14"/>
  <c r="L29" i="14"/>
  <c r="J29" i="14"/>
  <c r="I29" i="14"/>
  <c r="H29" i="14"/>
  <c r="V28" i="14"/>
  <c r="U28" i="14"/>
  <c r="T28" i="14"/>
  <c r="S28" i="14"/>
  <c r="R28" i="14"/>
  <c r="Q28" i="14"/>
  <c r="P28" i="14"/>
  <c r="O28" i="14"/>
  <c r="N28" i="14"/>
  <c r="M28" i="14"/>
  <c r="L28" i="14"/>
  <c r="K28" i="14"/>
  <c r="J28" i="14"/>
  <c r="I28" i="14"/>
  <c r="H28" i="14"/>
  <c r="G28" i="14"/>
  <c r="V27" i="14"/>
  <c r="U27" i="14"/>
  <c r="T27" i="14"/>
  <c r="S27" i="14"/>
  <c r="R27" i="14"/>
  <c r="Q27" i="14"/>
  <c r="P27" i="14"/>
  <c r="O27" i="14"/>
  <c r="N27" i="14"/>
  <c r="M27" i="14"/>
  <c r="L27" i="14"/>
  <c r="J27" i="14"/>
  <c r="I27" i="14"/>
  <c r="H27" i="14"/>
  <c r="V26" i="14"/>
  <c r="U26" i="14"/>
  <c r="T26" i="14"/>
  <c r="S26" i="14"/>
  <c r="R26" i="14"/>
  <c r="Q26" i="14"/>
  <c r="P26" i="14"/>
  <c r="O26" i="14"/>
  <c r="N26" i="14"/>
  <c r="M26" i="14"/>
  <c r="L26" i="14"/>
  <c r="K26" i="14"/>
  <c r="J26" i="14"/>
  <c r="I26" i="14"/>
  <c r="H26" i="14"/>
  <c r="G26" i="14"/>
  <c r="V25" i="14"/>
  <c r="U25" i="14"/>
  <c r="T25" i="14"/>
  <c r="S25" i="14"/>
  <c r="R25" i="14"/>
  <c r="Q25" i="14"/>
  <c r="P25" i="14"/>
  <c r="O25" i="14"/>
  <c r="N25" i="14"/>
  <c r="M25" i="14"/>
  <c r="L25" i="14"/>
  <c r="J25" i="14"/>
  <c r="I25" i="14"/>
  <c r="H25" i="14"/>
  <c r="V24" i="14"/>
  <c r="U24" i="14"/>
  <c r="T24" i="14"/>
  <c r="S24" i="14"/>
  <c r="R24" i="14"/>
  <c r="Q24" i="14"/>
  <c r="P24" i="14"/>
  <c r="O24" i="14"/>
  <c r="N24" i="14"/>
  <c r="M24" i="14"/>
  <c r="L24" i="14"/>
  <c r="K24" i="14"/>
  <c r="J24" i="14"/>
  <c r="I24" i="14"/>
  <c r="H24" i="14"/>
  <c r="G24" i="14"/>
  <c r="V23" i="14"/>
  <c r="U23" i="14"/>
  <c r="T23" i="14"/>
  <c r="S23" i="14"/>
  <c r="R23" i="14"/>
  <c r="Q23" i="14"/>
  <c r="P23" i="14"/>
  <c r="O23" i="14"/>
  <c r="N23" i="14"/>
  <c r="M23" i="14"/>
  <c r="L23" i="14"/>
  <c r="J23" i="14"/>
  <c r="I23" i="14"/>
  <c r="H23" i="14"/>
  <c r="V22" i="14"/>
  <c r="U22" i="14"/>
  <c r="T22" i="14"/>
  <c r="S22" i="14"/>
  <c r="R22" i="14"/>
  <c r="Q22" i="14"/>
  <c r="P22" i="14"/>
  <c r="O22" i="14"/>
  <c r="N22" i="14"/>
  <c r="M22" i="14"/>
  <c r="L22" i="14"/>
  <c r="K22" i="14"/>
  <c r="J22" i="14"/>
  <c r="I22" i="14"/>
  <c r="H22" i="14"/>
  <c r="G22" i="14"/>
  <c r="V21" i="14"/>
  <c r="U21" i="14"/>
  <c r="T21" i="14"/>
  <c r="S21" i="14"/>
  <c r="R21" i="14"/>
  <c r="Q21" i="14"/>
  <c r="P21" i="14"/>
  <c r="O21" i="14"/>
  <c r="N21" i="14"/>
  <c r="M21" i="14"/>
  <c r="L21" i="14"/>
  <c r="J21" i="14"/>
  <c r="I21" i="14"/>
  <c r="H21" i="14"/>
  <c r="V20" i="14"/>
  <c r="U20" i="14"/>
  <c r="T20" i="14"/>
  <c r="S20" i="14"/>
  <c r="R20" i="14"/>
  <c r="Q20" i="14"/>
  <c r="P20" i="14"/>
  <c r="O20" i="14"/>
  <c r="N20" i="14"/>
  <c r="M20" i="14"/>
  <c r="L20" i="14"/>
  <c r="K20" i="14"/>
  <c r="J20" i="14"/>
  <c r="I20" i="14"/>
  <c r="H20" i="14"/>
  <c r="G20" i="14"/>
  <c r="V19" i="14"/>
  <c r="T19" i="14"/>
  <c r="R19" i="14"/>
  <c r="Q19" i="14"/>
  <c r="P19" i="14"/>
  <c r="N19" i="14"/>
  <c r="M19" i="14"/>
  <c r="L19" i="14"/>
  <c r="K19" i="14"/>
  <c r="J19" i="14"/>
  <c r="H19" i="14"/>
  <c r="V18" i="14"/>
  <c r="U18" i="14"/>
  <c r="T18" i="14"/>
  <c r="S18" i="14"/>
  <c r="R18" i="14"/>
  <c r="Q18" i="14"/>
  <c r="P18" i="14"/>
  <c r="O18" i="14"/>
  <c r="N18" i="14"/>
  <c r="M18" i="14"/>
  <c r="L18" i="14"/>
  <c r="K18" i="14"/>
  <c r="J18" i="14"/>
  <c r="I18" i="14"/>
  <c r="H18" i="14"/>
  <c r="G18" i="14"/>
  <c r="V17" i="14"/>
  <c r="U17" i="14"/>
  <c r="T17" i="14"/>
  <c r="S17" i="14"/>
  <c r="R17" i="14"/>
  <c r="Q17" i="14"/>
  <c r="P17" i="14"/>
  <c r="O17" i="14"/>
  <c r="N17" i="14"/>
  <c r="M17" i="14"/>
  <c r="L17" i="14"/>
  <c r="K17" i="14"/>
  <c r="J17" i="14"/>
  <c r="I17" i="14"/>
  <c r="H17" i="14"/>
  <c r="G17" i="14"/>
  <c r="V16" i="14"/>
  <c r="U16" i="14"/>
  <c r="T16" i="14"/>
  <c r="S16" i="14"/>
  <c r="R16" i="14"/>
  <c r="Q16" i="14"/>
  <c r="P16" i="14"/>
  <c r="O16" i="14"/>
  <c r="N16" i="14"/>
  <c r="M16" i="14"/>
  <c r="L16" i="14"/>
  <c r="K16" i="14"/>
  <c r="J16" i="14"/>
  <c r="I16" i="14"/>
  <c r="H16" i="14"/>
  <c r="G16" i="14"/>
  <c r="V15" i="14"/>
  <c r="U15" i="14"/>
  <c r="T15" i="14"/>
  <c r="S15" i="14"/>
  <c r="R15" i="14"/>
  <c r="Q15" i="14"/>
  <c r="P15" i="14"/>
  <c r="O15" i="14"/>
  <c r="N15" i="14"/>
  <c r="M15" i="14"/>
  <c r="L15" i="14"/>
  <c r="K15" i="14"/>
  <c r="J15" i="14"/>
  <c r="I15" i="14"/>
  <c r="H15" i="14"/>
  <c r="V14" i="14"/>
  <c r="U14" i="14"/>
  <c r="T14" i="14"/>
  <c r="S14" i="14"/>
  <c r="R14" i="14"/>
  <c r="Q14" i="14"/>
  <c r="P14" i="14"/>
  <c r="O14" i="14"/>
  <c r="N14" i="14"/>
  <c r="M14" i="14"/>
  <c r="L14" i="14"/>
  <c r="K14" i="14"/>
  <c r="J14" i="14"/>
  <c r="I14" i="14"/>
  <c r="H14" i="14"/>
  <c r="G14" i="14"/>
  <c r="V13" i="14"/>
  <c r="U13" i="14"/>
  <c r="T13" i="14"/>
  <c r="S13" i="14"/>
  <c r="R13" i="14"/>
  <c r="Q13" i="14"/>
  <c r="P13" i="14"/>
  <c r="O13" i="14"/>
  <c r="N13" i="14"/>
  <c r="M13" i="14"/>
  <c r="L13" i="14"/>
  <c r="K13" i="14"/>
  <c r="J13" i="14"/>
  <c r="I13" i="14"/>
  <c r="H13" i="14"/>
  <c r="G13" i="14"/>
  <c r="V12" i="14"/>
  <c r="U12" i="14"/>
  <c r="T12" i="14"/>
  <c r="S12" i="14"/>
  <c r="R12" i="14"/>
  <c r="Q12" i="14"/>
  <c r="P12" i="14"/>
  <c r="O12" i="14"/>
  <c r="N12" i="14"/>
  <c r="M12" i="14"/>
  <c r="L12" i="14"/>
  <c r="K12" i="14"/>
  <c r="J12" i="14"/>
  <c r="I12" i="14"/>
  <c r="H12" i="14"/>
  <c r="G12" i="14"/>
  <c r="V11" i="14"/>
  <c r="U11" i="14"/>
  <c r="T11" i="14"/>
  <c r="S11" i="14"/>
  <c r="R11" i="14"/>
  <c r="Q11" i="14"/>
  <c r="P11" i="14"/>
  <c r="O11" i="14"/>
  <c r="N11" i="14"/>
  <c r="M11" i="14"/>
  <c r="L11" i="14"/>
  <c r="K11" i="14"/>
  <c r="J11" i="14"/>
  <c r="I11" i="14"/>
  <c r="H11" i="14"/>
  <c r="G11" i="14"/>
  <c r="V10" i="14"/>
  <c r="U10" i="14"/>
  <c r="T10" i="14"/>
  <c r="S10" i="14"/>
  <c r="R10" i="14"/>
  <c r="Q10" i="14"/>
  <c r="P10" i="14"/>
  <c r="O10" i="14"/>
  <c r="N10" i="14"/>
  <c r="M10" i="14"/>
  <c r="L10" i="14"/>
  <c r="K10" i="14"/>
  <c r="J10" i="14"/>
  <c r="I10" i="14"/>
  <c r="H10" i="14"/>
  <c r="G10" i="14"/>
  <c r="V9" i="14"/>
  <c r="U9" i="14"/>
  <c r="T9" i="14"/>
  <c r="S9" i="14"/>
  <c r="R9" i="14"/>
  <c r="Q9" i="14"/>
  <c r="P9" i="14"/>
  <c r="O9" i="14"/>
  <c r="N9" i="14"/>
  <c r="M9" i="14"/>
  <c r="L9" i="14"/>
  <c r="K9" i="14"/>
  <c r="J9" i="14"/>
  <c r="I9" i="14"/>
  <c r="H9" i="14"/>
  <c r="G9" i="14"/>
  <c r="V8" i="14"/>
  <c r="U8" i="14"/>
  <c r="T8" i="14"/>
  <c r="S8" i="14"/>
  <c r="R8" i="14"/>
  <c r="Q8" i="14"/>
  <c r="P8" i="14"/>
  <c r="O8" i="14"/>
  <c r="N8" i="14"/>
  <c r="M8" i="14"/>
  <c r="L8" i="14"/>
  <c r="K8" i="14"/>
  <c r="J8" i="14"/>
  <c r="I8" i="14"/>
  <c r="H8" i="14"/>
  <c r="G8" i="14"/>
  <c r="O54" i="14" l="1"/>
  <c r="G57" i="14"/>
  <c r="H57" i="14"/>
  <c r="G55" i="14"/>
  <c r="S52" i="14"/>
  <c r="S49" i="14"/>
  <c r="H17" i="5"/>
  <c r="K52" i="14" s="1"/>
  <c r="D17" i="5"/>
  <c r="G52" i="14" s="1"/>
  <c r="G43" i="14"/>
  <c r="H10" i="4"/>
  <c r="K38" i="14" s="1"/>
  <c r="K33" i="14"/>
  <c r="G31" i="14"/>
  <c r="G21" i="14"/>
  <c r="G15" i="14"/>
  <c r="H8" i="1" l="1"/>
  <c r="D8" i="1"/>
  <c r="G19" i="1"/>
  <c r="E19" i="1" l="1"/>
  <c r="I19" i="1"/>
  <c r="P13" i="1" l="1"/>
  <c r="H9" i="1"/>
  <c r="H10" i="1"/>
  <c r="H11" i="1"/>
  <c r="H12" i="1"/>
  <c r="H13" i="1"/>
  <c r="H14" i="1"/>
  <c r="H15" i="1"/>
  <c r="H16" i="1"/>
  <c r="H17" i="1"/>
  <c r="H18" i="1"/>
  <c r="L8" i="1"/>
  <c r="L9" i="1"/>
  <c r="L10" i="1"/>
  <c r="L11" i="1"/>
  <c r="L12" i="1"/>
  <c r="L13" i="1"/>
  <c r="L15" i="1"/>
  <c r="L16" i="1"/>
  <c r="L17" i="1"/>
  <c r="L18" i="1"/>
  <c r="P8" i="1"/>
  <c r="P9" i="1"/>
  <c r="P10" i="1"/>
  <c r="P11" i="1"/>
  <c r="P14" i="1"/>
  <c r="P15" i="1"/>
  <c r="P16" i="1"/>
  <c r="P17" i="1"/>
  <c r="P18" i="1"/>
  <c r="D18" i="1"/>
  <c r="J19" i="1"/>
  <c r="D9" i="1"/>
  <c r="D10" i="1"/>
  <c r="D11" i="1"/>
  <c r="D12" i="1"/>
  <c r="D13" i="1"/>
  <c r="D14" i="1"/>
  <c r="D16" i="1"/>
  <c r="D17" i="1"/>
  <c r="K19" i="1"/>
  <c r="M19" i="1"/>
  <c r="N19" i="1"/>
  <c r="O19" i="1"/>
  <c r="Q19" i="1"/>
  <c r="S19" i="1"/>
  <c r="L19" i="1" l="1"/>
  <c r="O19" i="14" s="1"/>
  <c r="P19" i="1"/>
  <c r="S19" i="14" s="1"/>
  <c r="W99" i="14"/>
  <c r="E3" i="14"/>
  <c r="B71" i="20"/>
  <c r="C71" i="20"/>
  <c r="B72" i="20"/>
  <c r="C72" i="20"/>
  <c r="B73" i="20"/>
  <c r="C73" i="20"/>
  <c r="B74" i="20"/>
  <c r="C74" i="20"/>
  <c r="B75" i="20"/>
  <c r="C75" i="20"/>
  <c r="B76" i="20"/>
  <c r="C76" i="20"/>
  <c r="B77" i="20"/>
  <c r="C77" i="20"/>
  <c r="B78" i="20"/>
  <c r="C78" i="20"/>
  <c r="B79" i="20"/>
  <c r="C79" i="20"/>
  <c r="B80" i="20"/>
  <c r="C80" i="20"/>
  <c r="B50" i="20"/>
  <c r="C50" i="20"/>
  <c r="B51" i="20"/>
  <c r="C51" i="20"/>
  <c r="B52" i="20"/>
  <c r="C52" i="20"/>
  <c r="B53" i="20"/>
  <c r="C53" i="20"/>
  <c r="B54" i="20"/>
  <c r="C54" i="20"/>
  <c r="B55" i="20"/>
  <c r="C55" i="20"/>
  <c r="B56" i="20"/>
  <c r="C56" i="20"/>
  <c r="B57" i="20"/>
  <c r="C57" i="20"/>
  <c r="B58" i="20"/>
  <c r="C58" i="20"/>
  <c r="B59" i="20"/>
  <c r="C59" i="20"/>
  <c r="B60" i="20"/>
  <c r="C60" i="20"/>
  <c r="B61" i="20"/>
  <c r="C61" i="20"/>
  <c r="B62" i="20"/>
  <c r="C62" i="20"/>
  <c r="B63" i="20"/>
  <c r="C63" i="20"/>
  <c r="B64" i="20"/>
  <c r="C64" i="20"/>
  <c r="B65" i="20"/>
  <c r="C65" i="20"/>
  <c r="B66" i="20"/>
  <c r="C66" i="20"/>
  <c r="B67" i="20"/>
  <c r="C67" i="20"/>
  <c r="B68" i="20"/>
  <c r="C68" i="20"/>
  <c r="B69" i="20"/>
  <c r="C69" i="20"/>
  <c r="B70" i="20"/>
  <c r="C70" i="20"/>
  <c r="B35" i="20"/>
  <c r="C35" i="20"/>
  <c r="B36" i="20"/>
  <c r="C36" i="20"/>
  <c r="B37" i="20"/>
  <c r="C37" i="20"/>
  <c r="B38" i="20"/>
  <c r="C38" i="20"/>
  <c r="B39" i="20"/>
  <c r="C39" i="20"/>
  <c r="B40" i="20"/>
  <c r="C40" i="20"/>
  <c r="B41" i="20"/>
  <c r="C41" i="20"/>
  <c r="B42" i="20"/>
  <c r="C42" i="20"/>
  <c r="B43" i="20"/>
  <c r="C43" i="20"/>
  <c r="B44" i="20"/>
  <c r="C44" i="20"/>
  <c r="B45" i="20"/>
  <c r="C45" i="20"/>
  <c r="B46" i="20"/>
  <c r="C46" i="20"/>
  <c r="B47" i="20"/>
  <c r="C47" i="20"/>
  <c r="B48" i="20"/>
  <c r="C48" i="20"/>
  <c r="B49" i="20"/>
  <c r="C49" i="20"/>
  <c r="B12" i="20"/>
  <c r="C12" i="20"/>
  <c r="B13" i="20"/>
  <c r="C13" i="20"/>
  <c r="B14" i="20"/>
  <c r="C14" i="20"/>
  <c r="B15" i="20"/>
  <c r="C15" i="20"/>
  <c r="B16" i="20"/>
  <c r="C16" i="20"/>
  <c r="B17" i="20"/>
  <c r="C17" i="20"/>
  <c r="B18" i="20"/>
  <c r="C18" i="20"/>
  <c r="B19" i="20"/>
  <c r="C19" i="20"/>
  <c r="B20" i="20"/>
  <c r="C20" i="20"/>
  <c r="B21" i="20"/>
  <c r="C21" i="20"/>
  <c r="B22" i="20"/>
  <c r="C22" i="20"/>
  <c r="B23" i="20"/>
  <c r="C23" i="20"/>
  <c r="B24" i="20"/>
  <c r="C24" i="20"/>
  <c r="B25" i="20"/>
  <c r="C25" i="20"/>
  <c r="B26" i="20"/>
  <c r="C26" i="20"/>
  <c r="B27" i="20"/>
  <c r="C27" i="20"/>
  <c r="B28" i="20"/>
  <c r="C28" i="20"/>
  <c r="B29" i="20"/>
  <c r="C29" i="20"/>
  <c r="B30" i="20"/>
  <c r="C30" i="20"/>
  <c r="B31" i="20"/>
  <c r="C31" i="20"/>
  <c r="B32" i="20"/>
  <c r="C32" i="20"/>
  <c r="B33" i="20"/>
  <c r="C33" i="20"/>
  <c r="B34" i="20"/>
  <c r="C34" i="20"/>
  <c r="B5" i="20"/>
  <c r="C5" i="20"/>
  <c r="B6" i="20"/>
  <c r="C6" i="20"/>
  <c r="B7" i="20"/>
  <c r="C7" i="20"/>
  <c r="B8" i="20"/>
  <c r="C8" i="20"/>
  <c r="B9" i="20"/>
  <c r="C9" i="20"/>
  <c r="B10" i="20"/>
  <c r="C10" i="20"/>
  <c r="B11" i="20"/>
  <c r="C11" i="20"/>
  <c r="C4" i="20"/>
  <c r="B4" i="20"/>
  <c r="W94" i="14" l="1"/>
  <c r="X94" i="14"/>
  <c r="W95" i="14"/>
  <c r="X95" i="14"/>
  <c r="W96" i="14"/>
  <c r="X96" i="14"/>
  <c r="W97" i="14"/>
  <c r="X97" i="14"/>
  <c r="W98" i="14"/>
  <c r="X98" i="14"/>
  <c r="X99" i="14"/>
  <c r="X91" i="14"/>
  <c r="X92" i="14"/>
  <c r="X93" i="14"/>
  <c r="W92" i="14"/>
  <c r="W93" i="14"/>
  <c r="W91" i="14"/>
  <c r="E3" i="13" l="1"/>
  <c r="C3" i="13"/>
  <c r="E3" i="10"/>
  <c r="C3" i="10"/>
  <c r="E3" i="9"/>
  <c r="C3" i="9"/>
  <c r="E3" i="8"/>
  <c r="C3" i="8"/>
  <c r="E3" i="7"/>
  <c r="C3" i="7"/>
  <c r="E3" i="5"/>
  <c r="C3" i="5"/>
  <c r="E3" i="4"/>
  <c r="C3" i="4"/>
  <c r="E3" i="3"/>
  <c r="C3" i="3"/>
  <c r="E3" i="2"/>
  <c r="C3" i="2"/>
  <c r="E3" i="1"/>
  <c r="C3" i="1"/>
  <c r="D20" i="1" s="1"/>
  <c r="G3" i="14"/>
  <c r="J12" i="3" l="1"/>
  <c r="R12" i="3"/>
  <c r="I12" i="3"/>
  <c r="D12" i="3"/>
  <c r="H12" i="3"/>
  <c r="F12" i="3"/>
  <c r="E12" i="3"/>
  <c r="P12" i="3"/>
  <c r="Q12" i="3"/>
  <c r="P11" i="4"/>
  <c r="Q11" i="4"/>
  <c r="J11" i="4"/>
  <c r="I11" i="4"/>
  <c r="E11" i="4"/>
  <c r="H11" i="4"/>
  <c r="F11" i="4"/>
  <c r="R11" i="4"/>
  <c r="D11" i="4"/>
  <c r="P9" i="8"/>
  <c r="J9" i="8"/>
  <c r="R9" i="8"/>
  <c r="I9" i="8"/>
  <c r="H9" i="8"/>
  <c r="Q9" i="8"/>
  <c r="E9" i="8"/>
  <c r="F9" i="8"/>
  <c r="D9" i="8"/>
  <c r="F19" i="9"/>
  <c r="Q18" i="9"/>
  <c r="D18" i="9"/>
  <c r="E19" i="9"/>
  <c r="P18" i="9"/>
  <c r="I18" i="9"/>
  <c r="R19" i="9"/>
  <c r="D19" i="9"/>
  <c r="J18" i="9"/>
  <c r="F18" i="9"/>
  <c r="E18" i="9"/>
  <c r="Q19" i="9"/>
  <c r="P19" i="9"/>
  <c r="H18" i="9"/>
  <c r="H19" i="9"/>
  <c r="R18" i="9"/>
  <c r="J19" i="9"/>
  <c r="I19" i="9"/>
  <c r="I20" i="2"/>
  <c r="H20" i="2"/>
  <c r="F20" i="2"/>
  <c r="J20" i="2"/>
  <c r="E20" i="2"/>
  <c r="R20" i="2"/>
  <c r="D20" i="2"/>
  <c r="Q20" i="2"/>
  <c r="P20" i="2"/>
  <c r="H19" i="5"/>
  <c r="Q18" i="5"/>
  <c r="F19" i="5"/>
  <c r="P18" i="5"/>
  <c r="E19" i="5"/>
  <c r="J18" i="5"/>
  <c r="R19" i="5"/>
  <c r="D19" i="5"/>
  <c r="I18" i="5"/>
  <c r="R18" i="5"/>
  <c r="Q19" i="5"/>
  <c r="H18" i="5"/>
  <c r="P19" i="5"/>
  <c r="F18" i="5"/>
  <c r="J19" i="5"/>
  <c r="E18" i="5"/>
  <c r="I19" i="5"/>
  <c r="D18" i="5"/>
  <c r="E19" i="10"/>
  <c r="R18" i="10"/>
  <c r="D18" i="10"/>
  <c r="H18" i="10"/>
  <c r="F18" i="10"/>
  <c r="R19" i="10"/>
  <c r="D19" i="10"/>
  <c r="Q18" i="10"/>
  <c r="F19" i="10"/>
  <c r="Q19" i="10"/>
  <c r="P18" i="10"/>
  <c r="P19" i="10"/>
  <c r="J18" i="10"/>
  <c r="J19" i="10"/>
  <c r="I18" i="10"/>
  <c r="I19" i="10"/>
  <c r="E18" i="10"/>
  <c r="H19" i="10"/>
  <c r="J13" i="7"/>
  <c r="I13" i="7"/>
  <c r="H13" i="7"/>
  <c r="F13" i="7"/>
  <c r="E13" i="7"/>
  <c r="D13" i="7"/>
  <c r="R19" i="13"/>
  <c r="D19" i="13"/>
  <c r="Q19" i="13"/>
  <c r="P19" i="13"/>
  <c r="J19" i="13"/>
  <c r="E19" i="13"/>
  <c r="I19" i="13"/>
  <c r="H19" i="13"/>
  <c r="F19" i="13"/>
  <c r="R18" i="13"/>
  <c r="D18" i="13"/>
  <c r="Q18" i="13"/>
  <c r="P18" i="13"/>
  <c r="J18" i="13"/>
  <c r="I18" i="13"/>
  <c r="H18" i="13"/>
  <c r="F18" i="13"/>
  <c r="E18" i="13"/>
  <c r="I20" i="1"/>
  <c r="N20" i="1"/>
  <c r="F20" i="1"/>
  <c r="M20" i="1"/>
  <c r="E20" i="1"/>
  <c r="L20" i="1"/>
  <c r="J20" i="1"/>
  <c r="H20" i="1"/>
</calcChain>
</file>

<file path=xl/sharedStrings.xml><?xml version="1.0" encoding="utf-8"?>
<sst xmlns="http://schemas.openxmlformats.org/spreadsheetml/2006/main" count="2293" uniqueCount="257">
  <si>
    <t>Total</t>
  </si>
  <si>
    <t>F</t>
  </si>
  <si>
    <t>ja</t>
  </si>
  <si>
    <t>nein</t>
  </si>
  <si>
    <t>Altfälle und Sozialhilfebezüger</t>
  </si>
  <si>
    <t>A1/A2</t>
  </si>
  <si>
    <t>B1/B2</t>
  </si>
  <si>
    <t>C1/C2</t>
  </si>
  <si>
    <t>11a</t>
  </si>
  <si>
    <t>11b</t>
  </si>
  <si>
    <t>CH</t>
  </si>
  <si>
    <t>Kanton</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</si>
  <si>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</si>
  <si>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</si>
  <si>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</si>
  <si>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</si>
  <si>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</si>
  <si>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</si>
  <si>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</si>
  <si>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</si>
  <si>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</si>
  <si>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</si>
  <si>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</si>
  <si>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</si>
  <si>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</si>
  <si>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</si>
  <si>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</si>
  <si>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</si>
  <si>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</si>
  <si>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</si>
  <si>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</si>
  <si>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</si>
  <si>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</si>
  <si>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</si>
  <si>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</si>
  <si>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</si>
  <si>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</si>
  <si>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</si>
  <si>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Jahr</t>
  </si>
  <si>
    <t>oui</t>
  </si>
  <si>
    <t>non</t>
  </si>
  <si>
    <t>no</t>
  </si>
  <si>
    <t>sì</t>
  </si>
  <si>
    <t>Analyse</t>
  </si>
  <si>
    <t>-</t>
  </si>
  <si>
    <t xml:space="preserve">. </t>
  </si>
  <si>
    <t>Grille des indicateurs AIS 2024-2027 (PIC 3)</t>
  </si>
  <si>
    <t>Feuille</t>
  </si>
  <si>
    <t>Contenu</t>
  </si>
  <si>
    <t>H</t>
  </si>
  <si>
    <t>inconnu</t>
  </si>
  <si>
    <t>Nombre d'AP:</t>
  </si>
  <si>
    <t>Nombre de S:</t>
  </si>
  <si>
    <t xml:space="preserve">Nombre de N: </t>
  </si>
  <si>
    <t>Remarques</t>
  </si>
  <si>
    <t>Précisions</t>
  </si>
  <si>
    <t xml:space="preserve">Explications </t>
  </si>
  <si>
    <t>Opérationnalisation</t>
  </si>
  <si>
    <t xml:space="preserve"> </t>
  </si>
  <si>
    <t xml:space="preserve">plutôt oui </t>
  </si>
  <si>
    <t xml:space="preserve">plutôt non </t>
  </si>
  <si>
    <t>Entrée avant 2018</t>
  </si>
  <si>
    <t>Cas régis par l'ancien droit (avant le 1.5.19)</t>
  </si>
  <si>
    <t>Année d'entrée 2019</t>
  </si>
  <si>
    <t>Année d'entrée 2018</t>
  </si>
  <si>
    <t xml:space="preserve">Année d'entrée 2020 </t>
  </si>
  <si>
    <t>Année d'entrée 2021</t>
  </si>
  <si>
    <t>Année d'entrée 2022</t>
  </si>
  <si>
    <t>Année d'entrée 2023</t>
  </si>
  <si>
    <t>Année d'entrée 2024</t>
  </si>
  <si>
    <t>Année d'entrée inconnue</t>
  </si>
  <si>
    <t>Évaluation de langue reconnue</t>
  </si>
  <si>
    <t>Enseignant de langue</t>
  </si>
  <si>
    <t>Canton</t>
  </si>
  <si>
    <t>Indicateur AIS 5 "Potentiel"</t>
  </si>
  <si>
    <t>Indicateur AIS 4 "Alphabétisation"</t>
  </si>
  <si>
    <t>Indicateur AIS 3 "Formation"</t>
  </si>
  <si>
    <t>Indicateur AIS "Expérience professionnelle"</t>
  </si>
  <si>
    <t>Indicateur AIS 7 "Encouragement de l'apprentissage de la langue chez les adultes"</t>
  </si>
  <si>
    <t>Indicateur AIS 9 "Encouragement linguistique précoce chez les enfants d'âge préscolaire"</t>
  </si>
  <si>
    <t>Indicateur AIS 8 "Niveau de langue chez les adultes"</t>
  </si>
  <si>
    <t>Indicateur AIS 11a "Encouragement de l'aptitude à la formation"</t>
  </si>
  <si>
    <t>Indicateur AIS 14 "Vivre-ensemble"</t>
  </si>
  <si>
    <t>Indicateur AIS 11b "Encouragement de l'employabilité"</t>
  </si>
  <si>
    <t xml:space="preserve">Jour de référence:  </t>
  </si>
  <si>
    <t>État au</t>
  </si>
  <si>
    <t>Univers statistique indicateurs 2-5</t>
  </si>
  <si>
    <t>Univers statistique indicateur 7</t>
  </si>
  <si>
    <t>Univers statistique indicateur 8</t>
  </si>
  <si>
    <t>Univers statistique indicateur 9</t>
  </si>
  <si>
    <t>Univers statistique indicateur 11a</t>
  </si>
  <si>
    <t>Univers statistique indicateur 11b</t>
  </si>
  <si>
    <t>Univers statistique indicateur 14</t>
  </si>
  <si>
    <t xml:space="preserve">Sommaire indicateurs AIS </t>
  </si>
  <si>
    <t xml:space="preserve">Table des matières </t>
  </si>
  <si>
    <t>plutôt oui</t>
  </si>
  <si>
    <t>plutôt non</t>
  </si>
  <si>
    <t>Potentiel</t>
  </si>
  <si>
    <t>Alphabétisation</t>
  </si>
  <si>
    <t>Formation</t>
  </si>
  <si>
    <t xml:space="preserve">Expérience professionnelle </t>
  </si>
  <si>
    <t>Indicateur opérationnalisé</t>
  </si>
  <si>
    <t>Indicateur</t>
  </si>
  <si>
    <t>P</t>
  </si>
  <si>
    <t>C</t>
  </si>
  <si>
    <t xml:space="preserve">Encouragement de l'apprentissage de la langue chez les adultes </t>
  </si>
  <si>
    <t>O</t>
  </si>
  <si>
    <t xml:space="preserve">Encouragement linguistique précoce chez les enfants d'âge préscolaire </t>
  </si>
  <si>
    <t>Encouragement de l'aptitude à la formation</t>
  </si>
  <si>
    <t>Encouragement de l'employabilité</t>
  </si>
  <si>
    <t>Vivre-ensemble</t>
  </si>
  <si>
    <t>Vivre-ensemble et participation</t>
  </si>
  <si>
    <t>Petite enfance</t>
  </si>
  <si>
    <t>Langue</t>
  </si>
  <si>
    <t>Niveau de langue chez les adultes</t>
  </si>
  <si>
    <t>Entrée en Suisse avant 2018</t>
  </si>
  <si>
    <t>Entrée en Suisse en 2018</t>
  </si>
  <si>
    <t>Entrée en Suisse en 2019</t>
  </si>
  <si>
    <t>Entrée en Suisse en 2020</t>
  </si>
  <si>
    <t>Entrée en Suisse en 2021</t>
  </si>
  <si>
    <t>Entrée en Suisse en 2022</t>
  </si>
  <si>
    <t>Entrée en Suisse en 2023</t>
  </si>
  <si>
    <t>Entrée en Suisse en 2024</t>
  </si>
  <si>
    <t>Dans la mesure où il opère un relevé du niveau de langue effectif, le canton peut indiquer ici le nombre de personnes concernées, s'il le souhaite.</t>
  </si>
  <si>
    <t>Aptitude à la formation et employabilité</t>
  </si>
  <si>
    <t>Univers statistique avec décision à partir du 1.5.2019 (feuille 13)</t>
  </si>
  <si>
    <t>Univers statistique avec décision au cours de l'année sous revue (feuille 13)</t>
  </si>
  <si>
    <t>Univers statistique avec entrée en Suisse entre le 1.1. et le 31.12.2021 (feuille 13)</t>
  </si>
  <si>
    <t>Nombre de personnes (AP/R/S) au 31.12.2024 nées le 31.12.2005 ou avant, qui sont entrées en Suisse entre le 1.1 et le 31.12.2021</t>
  </si>
  <si>
    <t>Nombre de personnes (AP/R/S) au 31.12.2024 nées le 31.12.2008 ou avant, qui sont entrées en Suisse à partir du 1.1.2018</t>
  </si>
  <si>
    <t>Nombre de personnes (AP/R/S) au 31.12.2024 nées entre le 1.1.1999 et le 31.12.2008, qui sont entrées en Suisse à partir du 1.1.2018</t>
  </si>
  <si>
    <t>Nombre de personnes (AP/R/S) au 31.12.2024 nées le 31.12.1998 ou avant, qui sont entrées en Suisse à partir du 1.1.2018</t>
  </si>
  <si>
    <t>Année</t>
  </si>
  <si>
    <t>Catégorie</t>
  </si>
  <si>
    <t>Expérience professionnelle</t>
  </si>
  <si>
    <t>Encouragement de l'apprentissage de la langue chez les adultes</t>
  </si>
  <si>
    <t>Type</t>
  </si>
  <si>
    <t>N°</t>
  </si>
  <si>
    <t>Cas régis par l'ancien droit 
(avant le 1.5.19)</t>
  </si>
  <si>
    <t>Uniquement cas dépendant de l'aide sociale</t>
  </si>
  <si>
    <t>Indicateur AIS n° 8 : « Niveau de langue chez les adultes » - Indicateur d'objectifs</t>
  </si>
  <si>
    <t>Première information, définition du besoin d'intégration et conseil</t>
  </si>
  <si>
    <t xml:space="preserve">Indicateur AIS n°2 : « Expérience professionnelle » - Indicateur de contexte </t>
  </si>
  <si>
    <t>Indicateur AIS n° 3 : « Formation » - Indicateur de contexte</t>
  </si>
  <si>
    <t>Indicateur AIS n° 4 : « Alphabétisation » - Indicateur de contexte</t>
  </si>
  <si>
    <t>Indicateur AIS n° 5 : « Potentiel » - Indicateur de contexte</t>
  </si>
  <si>
    <t>Indicateur AIS n° 7 : « Encouragement de l'apprentissage de la langue chez les adultes » - Indicateur de prestations</t>
  </si>
  <si>
    <t>Indicateur AIS n° 11a :  « Encouragement de l'aptitude à la formation » - Indicateur de prestations</t>
  </si>
  <si>
    <t>Indicateur AIS n° 11b : « Encouragement de l'employabilité » - Indicateur de prestations</t>
  </si>
  <si>
    <t>Indicateur AIS n° 14 : « Vivre-ensemble » - Indicateur de prestations</t>
  </si>
  <si>
    <t>Nombre de R (RAP compris):</t>
  </si>
  <si>
    <r>
      <t>Univers statistique AIS: personnes avec décision à partir du 1</t>
    </r>
    <r>
      <rPr>
        <b/>
        <vertAlign val="superscript"/>
        <sz val="24"/>
        <color theme="0"/>
        <rFont val="Arial"/>
        <family val="2"/>
      </rPr>
      <t>er</t>
    </r>
    <r>
      <rPr>
        <b/>
        <sz val="24"/>
        <color theme="0"/>
        <rFont val="Arial"/>
        <family val="2"/>
      </rPr>
      <t xml:space="preserve"> mai 2019 (entrée en vigueur de l'AIS)</t>
    </r>
  </si>
  <si>
    <r>
      <t>Univers statistique AIS : personnes avec entrée en Suisse à partir du 1</t>
    </r>
    <r>
      <rPr>
        <b/>
        <vertAlign val="superscript"/>
        <sz val="24"/>
        <color theme="0"/>
        <rFont val="Arial"/>
        <family val="2"/>
      </rPr>
      <t>er</t>
    </r>
    <r>
      <rPr>
        <b/>
        <sz val="24"/>
        <color theme="0"/>
        <rFont val="Arial"/>
        <family val="2"/>
      </rPr>
      <t xml:space="preserve"> janvier 2018</t>
    </r>
  </si>
  <si>
    <t>S'il établit un relevé du niveau de langue effectif, le canton peut indiquer ici le nombre de personnes concernées (facultatif).</t>
  </si>
  <si>
    <t>Nombre de personnes (AP/R/N/S) de 16 ans ou plus avec expérience professionnelle</t>
  </si>
  <si>
    <t xml:space="preserve">Nombre de personnes (AP/R/N/S) de 16 ans ou plus ayant fréquenté l'école
</t>
  </si>
  <si>
    <t>Nombre de personnes (R/AP/N/S) de 19 ans ou plus possédant au moins, trois ans après être entrées en Suisse, le niveau A1 du CECR, à l’oral et à l’écrit, dans la langue parlée sur leur lieu de résidence</t>
  </si>
  <si>
    <t xml:space="preserve">Nombre de personnes (AP/R/N/S) de 16 ans ou plus avec expérience professionnelle
</t>
  </si>
  <si>
    <t>Pour l'année 2024 : nombre de personnes (AP/R/N/S) nées le 31.12.2008 ou avant, avec années d'expérience professionnelle cumulées</t>
  </si>
  <si>
    <t xml:space="preserve">Doivent être comptabilisées dans la gestion des cas les personnes (AP/R/N/S) avec lesquelles une première évaluation des ressources individuelles ou un premier entretien a eu lieu durant l'année sous revue. Dans certains cantons, cette première évaluation ou ce premier entretien est organisé à l'ouverture du dossier. 
Toute expérience professionnelle rémunérée à l'étranger, dans le pays de provenance, lors de la fuite ou en Suisse doit être prise en compte. Les expériences professionnelles réalisées dans le cadre d'une formation comptent aussi. Est décompté le nombre d'années cumulé au moment de la saisie. Une seule saisie de ces données suffit pour le relevé des indicateurs.
Les données fournies aux indicateurs 2 à 5 reposent sur une estimation effectuée par le responsable du dossier sur la base des déclarations de la personne concernée (AP/R/N/S) et ne doivent pas faire l'objet d'un examen approfondi. </t>
  </si>
  <si>
    <t>Indicateur AIS n°9 : « Encouragement linguistique précoce chez les enfants d'âge préscolaire » - Indicateur de prestations</t>
  </si>
  <si>
    <t>Nombre de personnes (AP/R/N/S) de 16 ans ou plus ayant fréquenté l'école</t>
  </si>
  <si>
    <t>Pour l'année 2024 : nombre de personnes (AP/R/N/S) nées le 31.12.2008 ou avant, avec années d'école cumulées</t>
  </si>
  <si>
    <t xml:space="preserve">Doivent être comptabilisées dans la gestion des cas les personnes (AP/R/N/S) avec lesquelles une première évaluation des ressources individuelles ou un premier entretien a eu lieu durant l'année sous revue. Dans certains cantons, cette première évaluation ou ce premier entretien est organisé à l'ouverture du dossier.
Doivent être comptabilisées toutes les personnes (AP/R/N/S) qui, au moment de la saisie des données, ne connaissent pas l'alphabet latin. Ce faisant, il y a lieu de distinguer les personnes qui ne savent pas du tout écrire de celles qui ne connaissent pas l'alphabet latin. Le nombre de personnes qui connaissent l'alphabet latin (et éventuellement un ou plusieurs autres alphabets) est relevé afin que les diverses proportions puissent faire l'objet de comparaisons. Une seule saisie de ces données suffit pour le relevé des indicateurs.
Les données fournies aux indicateurs 2 à 5 reposent sur une estimation effectuée par le responsable du dossier sur la base des déclarations de la personne concernée (AP/R/N/S) et ne doivent pas faire l'objet d'un examen approfondi. </t>
  </si>
  <si>
    <t xml:space="preserve">Doivent être comptabilisées dans la gestion des cas les personnes (AP/R/N/S) avec lesquelles une première évaluation des ressources individuelles ou un premier entretien a eu lieu durant l'année sous revue. Dans certains cantons, cette première évaluation ou ce premier entretien est organisé à l'ouverture du dossier.
Une seule saisie de ces données suffit pour le relevé des indicateurs.
Les données fournies aux indicateurs 2 à 5 reposent sur une estimation effectuée par le responsable du dossier sur la base des déclarations de la personne concernée (AP/R/N/S) et ne doivent pas faire l'objet d'un examen approfondi. </t>
  </si>
  <si>
    <t xml:space="preserve">Uniquement cas dépen-dant de l'aide sociale </t>
  </si>
  <si>
    <t>Univers statistique avec entrée en Suisse à partir du 1.1.2018 
(feuille 14)</t>
  </si>
  <si>
    <t>Personne concernée et responsable du dossier</t>
  </si>
  <si>
    <t>Nombre de personnes (AP/R/S) nées le 31.12.2008 ou avant, qui ont reçu, durant l'année sous revue, une décision assortie d'une autorisation de séjour ou d'une protection</t>
  </si>
  <si>
    <t>Nombre de personnes (AP/R/S) au 31.12.2024 nées le 31.12.2008 ou avant, qui ont reçu, à partir du 1.5.2019, une décision assortie d'une autorisation de séjour ou d'une protection</t>
  </si>
  <si>
    <t>Nombre de personnes (AP/R/S) au 31.12.2024 nées entre le 1.1.1999 et le 31.12.2008, qui ont reçu, à partir du 1.5.2019, une décision assortie d'une autorisation de séjour ou d'une protection</t>
  </si>
  <si>
    <t>Nombre de personnes (AP/R/S) au 31.12.2024 nées le 31.12.1998 ou avant, qui ont reçu, à partir du 1.5.2019, une décision assortie d'une autorisation de séjour ou d'une protection</t>
  </si>
  <si>
    <t>Nombre d'enfants (AP/R/S) au 31.12.2024, nés entre le 1.8.2019 et le 31.7.2021</t>
  </si>
  <si>
    <t>FL_tot</t>
  </si>
  <si>
    <t>FL_m</t>
  </si>
  <si>
    <t>FL_f</t>
  </si>
  <si>
    <t>FL_na</t>
  </si>
  <si>
    <t>VA_tot</t>
  </si>
  <si>
    <t>VA_m</t>
  </si>
  <si>
    <t>VA_f</t>
  </si>
  <si>
    <t>VA_na</t>
  </si>
  <si>
    <t>N_tot</t>
  </si>
  <si>
    <t>N_m</t>
  </si>
  <si>
    <t>N_f</t>
  </si>
  <si>
    <t>N_na</t>
  </si>
  <si>
    <t>S_tot</t>
  </si>
  <si>
    <t>S_m</t>
  </si>
  <si>
    <t>S_f</t>
  </si>
  <si>
    <t>S_na</t>
  </si>
  <si>
    <t>Nombre de personnes (AP/R/N/S) de 16 ans ou plus ayant fréquenté l'école</t>
  </si>
  <si>
    <t>de 0 à 12 mois d'expérience professionnelle</t>
  </si>
  <si>
    <t>&gt;12 mois ≤ 2 ans d'expérience professionnelle</t>
  </si>
  <si>
    <t>&gt;2 ≤ 3 ans d'expérience professionnelle</t>
  </si>
  <si>
    <t>&gt;3 ≤ 4 ans d'expérience professionnelle</t>
  </si>
  <si>
    <t>&gt;4 ≤ 5 ans d'expérience professionnelle</t>
  </si>
  <si>
    <t>&gt;5 ≤ 6 ans d'expérience professionnelle</t>
  </si>
  <si>
    <t>&gt;6 ≤ 7 ans d'expérience professionnelle</t>
  </si>
  <si>
    <t>&gt;7 ≤ 8 ans d'expérience professionnelle</t>
  </si>
  <si>
    <t>&gt;8 ≤ 9 ans d'expérience professionnelle</t>
  </si>
  <si>
    <t>&gt;9 ≤ 10 ans d'expérience professionnelle</t>
  </si>
  <si>
    <t>&gt;10 ans d'expérience professionnelle</t>
  </si>
  <si>
    <t xml:space="preserve">Doivent être comptabilisées dans la gestion des cas les personnes (AP/R/N/S) avec lesquelles une première évaluation des ressources individuelles ou un premier entretien a eu lieu durant l'année sous revue. Dans certains cantons, cette première évaluation ou ce premier entretien est organisé à l'ouverture du dossier.
La localisation des écoles fréquentées (à l'étranger, dans le pays de provenance, lors de la fuite ou en Suisse) est sans importance. Est décompté le nombre d'années cumulé au moment de la saisie. Une seule saisie de ces données suffit pour le relevé des indicateurs.
Les données fournies aux indicateurs 2 à 5 reposent sur une estimation effectuée par le responsable du dossier sur la base des déclarations de la personne concernée (AP/R/N/S) et ne doivent pas faire l'objet d'un examen approfondi. </t>
  </si>
  <si>
    <t>de 0 à 12 mois de fréquentation scolaire</t>
  </si>
  <si>
    <t>&gt;12 mois ≤ 2 ans de fréquentation scolaire</t>
  </si>
  <si>
    <t>&gt;2 ≤ 3 ans de fréquentation scolaire</t>
  </si>
  <si>
    <t>&gt;3 ≤ 4 ans de fréquentation scolaire</t>
  </si>
  <si>
    <t>&gt;4 ≤ 5 ans de fréquentation scolaire</t>
  </si>
  <si>
    <t>&gt;5 ≤ 6 ans de fréquentation scolaire</t>
  </si>
  <si>
    <t>&gt;6 ≤ 7 ans de fréquentation scolaire</t>
  </si>
  <si>
    <t>&gt;7 ≤ 8 ans de fréquentation scolaire</t>
  </si>
  <si>
    <t>&gt;8 ≤ 9 ans de fréquentation scolaire</t>
  </si>
  <si>
    <t>&gt;9 ≤ 10 ans de fréquentation scolaire</t>
  </si>
  <si>
    <t>&gt;10 ans de fréquentation scolaire</t>
  </si>
  <si>
    <t>Nombre de personnes (AP/R/N/S) de 16 ans et plus qui, d'après une première évaluation réalisée par le responsable du dossier, ont ou n'ont pas le potentiel pour devenir aptes à intégrer le marché du travail ou à suivre une formation dans la perspective de la phase de première intégration</t>
  </si>
  <si>
    <t>Pour l'année 2024 : nombre de personnes (AP/R/N/S) nées le 31.12.2008 ou avant qui, d'après une première évaluation réalisée par le responsable du dossier, ont ou n'ont pas le potentiel pour devenir aptes à intégrer le marché du travail ou à suivre une formation dans la perspective de la phase de première intégration</t>
  </si>
  <si>
    <t>Doivent être comptabilisées toutes les mesures visant à encourager la formation linguistique des enfants. Un enfant qui est entré dans deux offres ou plus durant l'année sous revue n'est comptabilisé qu'une seule fois. Si un enfant participe déjà à une offre depuis plus de 3 mois, sa participation à cette même offre lors d’une autre année sous revue est considérée comme une nouvelle entrée. Si la participation à l'offre est interrompue ou annulée, l'entrée est tout de même comptabilisée.</t>
  </si>
  <si>
    <t xml:space="preserve">Nombre de personnes (AP/R/N/S) dans la gestion des cas arrivées en Suisse trois ans avant l'année sous revue et qui avaient atteint au moins 16 ans durant l'année d'entrée (cohorte).
Si possible, le canton indique comment il compte évaluer le niveau de langue (sélection multiple possible):
• évaluation de langue reconnue 
• évaluation par l’enseignant de langue
• évaluation commune par la personne concernée (R/AP/N/S) et le responsable du dossier
S'il établit un relevé du niveau de langue effectif, le canton peut indiquer le nombre de personnes concernées (facultatif).
</t>
  </si>
  <si>
    <t>Pour l'année 2024 : nombre de personnes de 16 ans et plus (R/AP/N/S, nées le 31.12.1998 ou avant) qui sont entrées, au cours de l’année sous revue, dans une offre visant à encourager l’aptitude à la formation ou l’employabilité, par année d'entrée en Suisse</t>
  </si>
  <si>
    <t>Pour l'année 2024 : nombre de personnes entre 16 et 25 ans (R/AP/N/S, nées entre le 1.1.1999 et le 31.12.2008) qui sont entrées, au cours de l’année sous revue, dans une offre visant à encourager l’aptitude à la formation ou l’employabilité, par année d'entrée en Suisse</t>
  </si>
  <si>
    <t>Nombre de personnes (R/AP/N/S) de 16 ans ou plus qui sont entrées, au cours de l’année sous revue, dans une offre/mesure visant en premier lieu à encourager l’intégration sociale</t>
  </si>
  <si>
    <t>Nombre de personnes (R/AP/N/S) de 26 ans ou plus qui sont entrées, au cours de l’année sous revue, dans une offre visant à encourager l’aptitude à la formation et/ou l’employabilité</t>
  </si>
  <si>
    <t>Nombre d'enfants (R/AP/N/S) d’âge préscolaire qui sont entrés, avant d’entrer à l’école obligatoire et au cours de l'année sous revue, dans des mesures d’encouragement linguistique précoce</t>
  </si>
  <si>
    <t>Nombre de personnes (AP/R/N/S) de 16 ans ou plus qui sont entrées, au cours de l'année sous revue, dans une offre d'encouragement de l'apprentissage de la langue</t>
  </si>
  <si>
    <t>Aucune connaissance écrite</t>
  </si>
  <si>
    <t>Connaissance écrite de l'alphabet latin</t>
  </si>
  <si>
    <t>Pour l'année 2024 : nombre de personnes (R/AP/N/S) nés le 31.12.2005 ou avant, possédant au moins, trois ans après leur entrée en Suisse (1.1-31.12.2021), le niveau A1 du CECR, à l'oral et à l'ecrit, dans la langue parlée sur leur lieu de résidence. Cette donnée ne pourra être relevée qu'à partir de 2025 pour ce qui est des bénéficiaires du statut de protection S, autrement dit trois ans après l'entrée de ces personnes en Suisse.</t>
  </si>
  <si>
    <t xml:space="preserve">Pour l'année 2024 : nombre d'enfants (R/AP/N/S) en âge préscolaire (nés entre le 1.8.2019 et le 31.7.2021) qui sont entrés, avant d'entrer à l'école obligatoire, à des mesures d'encouragement linguistique précoce au cours de l'année sous revue. </t>
  </si>
  <si>
    <t>Pour l'année 2024 : nombre de personnes (R/AP/N/S, nées le 31.12.2008 ou avant), qui sont entrées, au cours de l’année sous revue, dans une offre/mesure visant en premier lieu à encourager l’intégration sociale, par année d'entrée en Suisse</t>
  </si>
  <si>
    <t>Canton :</t>
  </si>
  <si>
    <t>Année :</t>
  </si>
  <si>
    <t>Date de l'approbation par le canton :</t>
  </si>
  <si>
    <t xml:space="preserve">Contact pour questions : </t>
  </si>
  <si>
    <t>Nom :</t>
  </si>
  <si>
    <t>Fonction :</t>
  </si>
  <si>
    <t>Téléphone :</t>
  </si>
  <si>
    <t>Courriel :</t>
  </si>
  <si>
    <t>Nombre de R (RAP compris) :</t>
  </si>
  <si>
    <t>Nombre d'AP :</t>
  </si>
  <si>
    <t>Nombre de N :</t>
  </si>
  <si>
    <t xml:space="preserve">Nombre de S : </t>
  </si>
  <si>
    <t xml:space="preserve">Sont considérés : </t>
  </si>
  <si>
    <t>Indicateur :</t>
  </si>
  <si>
    <t>Source : SEM/SYMIC</t>
  </si>
  <si>
    <t xml:space="preserve">Nombre de N : </t>
  </si>
  <si>
    <t>Nombre de S :</t>
  </si>
  <si>
    <r>
      <t xml:space="preserve">Sont considérés : 
</t>
    </r>
    <r>
      <rPr>
        <sz val="11"/>
        <rFont val="Arial"/>
        <family val="2"/>
      </rPr>
      <t xml:space="preserve">(sélectionner ce qui convient dans la </t>
    </r>
    <r>
      <rPr>
        <u/>
        <sz val="11"/>
        <rFont val="Arial"/>
        <family val="2"/>
      </rPr>
      <t>liste déroulante</t>
    </r>
    <r>
      <rPr>
        <sz val="11"/>
        <rFont val="Arial"/>
        <family val="2"/>
      </rPr>
      <t>)</t>
    </r>
  </si>
  <si>
    <r>
      <t xml:space="preserve">Évaluation par :
</t>
    </r>
    <r>
      <rPr>
        <sz val="11"/>
        <rFont val="Arial"/>
        <family val="2"/>
      </rPr>
      <t xml:space="preserve">(sélectionner ce qui convient dans la </t>
    </r>
    <r>
      <rPr>
        <u/>
        <sz val="11"/>
        <rFont val="Arial"/>
        <family val="2"/>
      </rPr>
      <t>liste déroulante</t>
    </r>
    <r>
      <rPr>
        <sz val="11"/>
        <rFont val="Arial"/>
        <family val="2"/>
      </rPr>
      <t>)</t>
    </r>
  </si>
  <si>
    <t>Pour l'année 2024: nombre de personnes (AP/R/N/S) nées le 31.12.2008 ou avant, qui ne possèdent pas de connaissances de l'alphabet latin</t>
  </si>
  <si>
    <t>Pour l'année 2024 : nombre de personnes (AP/R/N/S) nées le 31.12.2008 ou avant qui sont entrées, au cours de l'année sous revue, dans une offre d'encouragement de l'apprentissage de la langue, par année d'entrée en Suisse</t>
  </si>
  <si>
    <t>Doivent être comptabilisées toutes les personnes (AP/R/N/S) qui, au cours de l'année sous revue, sont entrées dans au moins une offre d'encouragement d'apprentissage de la langue après y avoir été attribuées par le service responsable du dossier. Une personne qui est entrée dans deux offres ou plus durant l'année sous revue n'est comptabilisée qu'une seule fois. Les personnes qui sont entrées dans des offres s'étendant sur plusieurs années sont comptabilisées uniquement la première année. Si une personne entre dans une nouvelle offre au cours d'une nouvelle année sous revue, elle est à nouveau comptabilisée dans la nouvelle année sous revue. Si la participation à l'offre est interrompue ou annulée, l'entrée est tout de même comptabilisée.
Une mesure ne peut être comptée que pour un seul indicateur. Les mesures visant en premier lieu à encourager l'aptitude à la formation et l'employabilité (indicateur 11) ou l’intégration sociale (indicateur 14) ne doivent pas être pris en compte pour le calcul de l’indicateur 7.</t>
  </si>
  <si>
    <t>Doivent être comptabilisées toutes les personnes (AP/R/N/S) qui sont entrées, au cours de l'année sous revue, dans une offre visant à encourager l'employabilité ou l'aptitude à la formation, notamment dans une offre visant à promouvoir les compétences de base (mathématiques du quotidien et informatique), dans une offre préparatoire à une formation (professionnelle) initiale, dans une offre de la transition 1 ("offre passerelle") ou dans une offre de qualification sur le marché du travail primaire ou secondaire. Une personne qui est entrée dans deux offres ou plus durant l'année sous revue n'est comptabilisée qu'une seule fois. Les personnes qui sont entrées dans des offres s'étendant sur plusieurs années sont comptabilisées uniquement la première année. Si une personne entre dans une nouvelle offre au cours d'une nouvelle année sous revue, elle est à nouveau comptabilisée dans la nouvelle année sous revue. Si la participation à l'offre est interrompue ou annulée, l'entrée est tout de même comptabilisée.
Une mesure ne peut être comptée que pour un seul indicateur. Les mesures visant en premier lieu à encourager l'apprentissage de la langue (indicateur 7) ou l’intégration sociale (indicateur 14) ne doivent pas être pris en compte pour le calcul de l’indicateur 11a.</t>
  </si>
  <si>
    <t>Doivent être comptabilisées toutes les personnes (AP/R/N/S) qui sont entrées, au cours de l'année sous revue, dans une offre visant à encourager l'employabilité ou l'aptitude à la formation, notamment dans une offre visant à promouvoir les compétences de base (mathématiques du quotidien et informatique), dans une offre préparatoire à une formation (professionnelle) initiale, dans une offre de la transition 1 ("offre passerelle") ou dans une offre de qualification sur le marché du travail primaire ou secondaire. Une personne qui est entrée dans deux offres ou plus durant l'année sous revue n'est comptabilisée qu'une seule fois. Les personnes qui sont entrées dans des offres s'étendant sur plusieurs années sont comptabilisées uniquement la première année. Si une personne entre dans une nouvelle offre au cours d'une nouvelle année sous revue, elle est à nouveau comptabilisée dans la nouvelle année sous revue. Si la participation à l'offre est interrompue ou annulée, l'entrée est tout de même comptabilisée.
Une mesure ne peut être comptée que pour un seul indicateur. Les mesures visant en premier lieu à encourager l'apprentissage de la langue (indicateur 7) ou l’intégration sociale (indicateur 14) ne doivent pas être pris en compte pour le calcul de l’indicateur 11b.</t>
  </si>
  <si>
    <t xml:space="preserve">Une personne qui est entrée dans deux offres ou plus durant l'année sous revue n'est comptabilisée qu'une seule fois. Les personnes qui sont entrées dans des offres s'étendant sur plusieurs années sont comptabilisées uniquement la première année. Si une personne entre dans une nouvelle offre au cours d'une nouvelle année sous revue, elle est à nouveau comptabilisée dans la nouvelle année sous revue. Si la participation à l'offre est interrompue ou annulée, l'entrée est tout de même comptabilisée.
Le canton mentionne, dans la colonne Remarques, les types d'offres qu'il prend en compte lors de la saisie de cet indicateur. Il doit s'agir exclusivement de mesures visant principalement à encourager l'intégration sociale. Une mesure ne peut être comptée que pour un seul indicateur. Les mesures visant en premier lieu à encourager l'apprentissage de la langue (indicateur 7) ou l'aptitude à la formation et l'employabilité (indicateur 11) ne doivent pas être pris en compte pour le calcul de l’indicateur 14.
</t>
  </si>
  <si>
    <t>Nombre de personnes (R/AP/N/S) entre 16 et 25 ans qui sont entrées, au cours de l’année sous revue, dans une offre visant à encourager l’aptitude à la formation et/ou l’employabilité</t>
  </si>
  <si>
    <t>Nombre de personnes (R/AP/N/S) de 16 ans ou plus qui sont entrées, au cours de l’année sous revue, dans une offre visant en premier lieu à encourager l’intégration sociale</t>
  </si>
  <si>
    <t>Connaissance écrite, mais pas de l'alphabet latin</t>
  </si>
  <si>
    <t xml:space="preserve">Nombre de personnes (AP/R/N/S) de 16 ans ou plus qui ne possèdent pas de connaissance écrite de l'alphabet latin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</si>
</sst>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rial"/>
      <family val="2"/>
    </font>
    <font>
      <b/>
      <sz val="11"/>
      <color theme="1"/>
      <name val="Arial"/>
      <family val="2"/>
    </font>
    <font>
      <b/>
      <sz val="22"/>
      <color theme="0"/>
      <name val="Arial"/>
      <family val="2"/>
    </font>
    <font>
      <sz val="11"/>
      <name val="Arial"/>
      <family val="2"/>
    </font>
    <font>
      <b/>
      <sz val="20"/>
      <name val="Arial"/>
      <family val="2"/>
    </font>
    <font>
      <sz val="14"/>
      <color rgb="FFC00000"/>
      <name val="Arial"/>
      <family val="2"/>
    </font>
    <font>
      <b/>
      <sz val="14"/>
      <name val="Arial"/>
      <family val="2"/>
    </font>
    <font>
      <b/>
      <sz val="11"/>
      <name val="Arial"/>
      <family val="2"/>
    </font>
    <font>
      <b/>
      <sz val="10"/>
      <name val="Arial"/>
      <family val="2"/>
    </font>
    <font>
      <u/>
      <sz val="11"/>
      <color theme="10"/>
      <name val="Arial"/>
      <family val="2"/>
    </font>
    <font>
      <b/>
      <sz val="24"/>
      <color theme="0"/>
      <name val="Arial"/>
      <family val="2"/>
    </font>
    <font>
      <b/>
      <sz val="22"/>
      <color theme="1"/>
      <name val="Arial"/>
      <family val="2"/>
    </font>
    <font>
      <b/>
      <sz val="20"/>
      <color theme="1"/>
      <name val="Arial"/>
      <family val="2"/>
    </font>
    <font>
      <sz val="20"/>
      <color theme="1"/>
      <name val="Arial"/>
      <family val="2"/>
    </font>
    <font>
      <sz val="14"/>
      <color theme="1"/>
      <name val="Arial"/>
      <family val="2"/>
    </font>
    <font>
      <b/>
      <sz val="14"/>
      <color theme="1"/>
      <name val="Arial"/>
      <family val="2"/>
    </font>
    <font>
      <u/>
      <sz val="14"/>
      <color theme="10"/>
      <name val="Arial"/>
      <family val="2"/>
    </font>
    <font>
      <sz val="10"/>
      <color rgb="FFFF0000"/>
      <name val="Arial"/>
      <family val="2"/>
    </font>
    <font>
      <b/>
      <vertAlign val="superscript"/>
      <sz val="24"/>
      <color theme="0"/>
      <name val="Arial"/>
      <family val="2"/>
    </font>
    <font>
      <u/>
      <sz val="11"/>
      <name val="Arial"/>
      <family val="2"/>
    </font>
    <font>
      <sz val="10"/>
      <name val="Arial"/>
      <family val="2"/>
    </font>
    <font>
      <b/>
      <sz val="16"/>
      <name val="Arial"/>
      <family val="2"/>
    </font>
    <font>
      <sz val="16"/>
      <name val="Arial"/>
      <family val="2"/>
    </font>
  </fonts>
  <fills count="13">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481">
    <xf numFmtId="0" fontId="0" fillId="0" borderId="0" xfId="0"/>
    <xf numFmtId="0" fontId="3" fillId="0" borderId="0" xfId="0" applyFont="1"/>
    <xf numFmtId="0" fontId="3" fillId="0" borderId="0" xfId="0" applyFont="1" applyAlignment="1">
      <alignment horizontal="left" vertical="top" wrapText="1"/>
    </xf>
    <xf numFmtId="0" fontId="6" fillId="0" borderId="0" xfId="0" applyFont="1" applyAlignment="1">
      <alignment horizontal="left" vertical="top"/>
    </xf>
    <xf numFmtId="0" fontId="7" fillId="3" borderId="5" xfId="0" applyFont="1" applyFill="1" applyBorder="1" applyAlignment="1">
      <alignment horizontal="center" vertical="center" wrapText="1"/>
    </xf>
    <xf numFmtId="0" fontId="3" fillId="0" borderId="0" xfId="0" applyFont="1" applyAlignment="1">
      <alignment horizontal="center" vertical="center"/>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3" fontId="3" fillId="0" borderId="22"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5" borderId="22" xfId="0" applyNumberFormat="1" applyFont="1" applyFill="1" applyBorder="1" applyAlignment="1" applyProtection="1">
      <alignment horizontal="center" vertical="center"/>
      <protection locked="0"/>
    </xf>
    <xf numFmtId="3" fontId="3" fillId="5" borderId="23" xfId="0" applyNumberFormat="1" applyFont="1" applyFill="1" applyBorder="1" applyAlignment="1" applyProtection="1">
      <alignment horizontal="center" vertical="center"/>
      <protection locked="0"/>
    </xf>
    <xf numFmtId="3" fontId="3" fillId="0" borderId="1" xfId="0" applyNumberFormat="1" applyFont="1" applyBorder="1" applyAlignment="1">
      <alignment horizontal="center" vertical="center"/>
    </xf>
    <xf numFmtId="3" fontId="3" fillId="0" borderId="27" xfId="0" applyNumberFormat="1" applyFont="1" applyBorder="1" applyAlignment="1">
      <alignment horizontal="center" vertical="center"/>
    </xf>
    <xf numFmtId="3" fontId="3" fillId="5" borderId="1" xfId="0" applyNumberFormat="1" applyFont="1" applyFill="1" applyBorder="1" applyAlignment="1" applyProtection="1">
      <alignment horizontal="center" vertical="center"/>
      <protection locked="0"/>
    </xf>
    <xf numFmtId="3" fontId="3" fillId="5" borderId="27" xfId="0" applyNumberFormat="1" applyFont="1" applyFill="1" applyBorder="1" applyAlignment="1" applyProtection="1">
      <alignment horizontal="center" vertical="center"/>
      <protection locked="0"/>
    </xf>
    <xf numFmtId="3" fontId="7" fillId="3" borderId="34" xfId="0" applyNumberFormat="1" applyFont="1" applyFill="1" applyBorder="1" applyAlignment="1">
      <alignment horizontal="center" vertical="center"/>
    </xf>
    <xf numFmtId="3" fontId="7" fillId="3" borderId="35" xfId="0" applyNumberFormat="1" applyFont="1" applyFill="1" applyBorder="1" applyAlignment="1">
      <alignment horizontal="center" vertical="center"/>
    </xf>
    <xf numFmtId="0" fontId="7" fillId="4" borderId="11" xfId="0" applyFont="1" applyFill="1" applyBorder="1" applyAlignment="1">
      <alignment horizontal="left" vertical="top"/>
    </xf>
    <xf numFmtId="0" fontId="7" fillId="4" borderId="30" xfId="0" applyFont="1" applyFill="1" applyBorder="1" applyAlignment="1">
      <alignment horizontal="left" vertical="top"/>
    </xf>
    <xf numFmtId="3" fontId="3" fillId="5" borderId="53" xfId="0" applyNumberFormat="1" applyFont="1" applyFill="1" applyBorder="1" applyAlignment="1" applyProtection="1">
      <alignment horizontal="center" vertical="center"/>
      <protection locked="0"/>
    </xf>
    <xf numFmtId="0" fontId="7" fillId="4" borderId="55" xfId="0" applyFont="1" applyFill="1" applyBorder="1" applyAlignment="1">
      <alignment horizontal="center" vertical="center" wrapText="1"/>
    </xf>
    <xf numFmtId="3" fontId="7" fillId="7" borderId="46" xfId="0" applyNumberFormat="1" applyFont="1" applyFill="1" applyBorder="1" applyAlignment="1">
      <alignment horizontal="center" vertical="center"/>
    </xf>
    <xf numFmtId="3" fontId="7" fillId="7" borderId="15"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3" fontId="3" fillId="6" borderId="27" xfId="0" applyNumberFormat="1" applyFont="1" applyFill="1" applyBorder="1" applyAlignment="1">
      <alignment horizontal="center" vertical="center"/>
    </xf>
    <xf numFmtId="3" fontId="3" fillId="6" borderId="1" xfId="0" applyNumberFormat="1" applyFont="1" applyFill="1" applyBorder="1" applyAlignment="1" applyProtection="1">
      <alignment horizontal="center" vertical="center"/>
      <protection locked="0"/>
    </xf>
    <xf numFmtId="3" fontId="3" fillId="6" borderId="27" xfId="0" applyNumberFormat="1" applyFont="1" applyFill="1" applyBorder="1" applyAlignment="1" applyProtection="1">
      <alignment horizontal="center" vertical="center"/>
      <protection locked="0"/>
    </xf>
    <xf numFmtId="3" fontId="7" fillId="7" borderId="57" xfId="0" applyNumberFormat="1" applyFont="1" applyFill="1" applyBorder="1" applyAlignment="1">
      <alignment horizontal="center" vertical="center"/>
    </xf>
    <xf numFmtId="3" fontId="7" fillId="7" borderId="21" xfId="0" applyNumberFormat="1" applyFont="1" applyFill="1" applyBorder="1" applyAlignment="1">
      <alignment horizontal="center" vertical="center"/>
    </xf>
    <xf numFmtId="3" fontId="7" fillId="7" borderId="14" xfId="0" applyNumberFormat="1" applyFont="1" applyFill="1" applyBorder="1" applyAlignment="1">
      <alignment horizontal="center" vertical="center"/>
    </xf>
    <xf numFmtId="0" fontId="7" fillId="4" borderId="30" xfId="0" applyFont="1" applyFill="1" applyBorder="1" applyAlignment="1">
      <alignment horizontal="center" vertical="center" wrapText="1"/>
    </xf>
    <xf numFmtId="0" fontId="7" fillId="4" borderId="32" xfId="0" applyFont="1" applyFill="1" applyBorder="1" applyAlignment="1">
      <alignment horizontal="center" vertical="center" wrapText="1"/>
    </xf>
    <xf numFmtId="3" fontId="3" fillId="0" borderId="51" xfId="0" applyNumberFormat="1" applyFont="1" applyBorder="1" applyAlignment="1">
      <alignment horizontal="center" vertical="center"/>
    </xf>
    <xf numFmtId="3" fontId="3" fillId="0" borderId="52" xfId="0" applyNumberFormat="1" applyFont="1" applyBorder="1" applyAlignment="1">
      <alignment horizontal="center" vertical="center"/>
    </xf>
    <xf numFmtId="3" fontId="3" fillId="5" borderId="51" xfId="0" applyNumberFormat="1" applyFont="1" applyFill="1" applyBorder="1" applyAlignment="1" applyProtection="1">
      <alignment horizontal="center" vertical="center"/>
      <protection locked="0"/>
    </xf>
    <xf numFmtId="3" fontId="3" fillId="5" borderId="52" xfId="0" applyNumberFormat="1" applyFont="1" applyFill="1" applyBorder="1" applyAlignment="1" applyProtection="1">
      <alignment horizontal="center" vertical="center"/>
      <protection locked="0"/>
    </xf>
    <xf numFmtId="49" fontId="3" fillId="6" borderId="11" xfId="0" applyNumberFormat="1" applyFont="1" applyFill="1" applyBorder="1" applyAlignment="1" applyProtection="1">
      <alignment horizontal="center" vertical="center" wrapText="1"/>
      <protection locked="0"/>
    </xf>
    <xf numFmtId="49" fontId="3" fillId="6" borderId="23" xfId="0" applyNumberFormat="1" applyFont="1" applyFill="1" applyBorder="1" applyAlignment="1" applyProtection="1">
      <alignment horizontal="center" vertical="center" wrapText="1"/>
      <protection locked="0"/>
    </xf>
    <xf numFmtId="49" fontId="3" fillId="6" borderId="26" xfId="0" applyNumberFormat="1" applyFont="1" applyFill="1" applyBorder="1" applyAlignment="1" applyProtection="1">
      <alignment horizontal="center" vertical="center" wrapText="1"/>
      <protection locked="0"/>
    </xf>
    <xf numFmtId="49" fontId="3" fillId="6" borderId="27" xfId="0" applyNumberFormat="1" applyFont="1" applyFill="1" applyBorder="1" applyAlignment="1" applyProtection="1">
      <alignment horizontal="center" vertical="center" wrapText="1"/>
      <protection locked="0"/>
    </xf>
    <xf numFmtId="49" fontId="3" fillId="6" borderId="1" xfId="0" applyNumberFormat="1" applyFont="1" applyFill="1" applyBorder="1" applyAlignment="1" applyProtection="1">
      <alignment horizontal="center" vertical="center" wrapText="1"/>
      <protection locked="0"/>
    </xf>
    <xf numFmtId="0" fontId="0" fillId="0" borderId="0" xfId="0" applyAlignment="1">
      <alignment horizontal="left" vertical="center"/>
    </xf>
    <xf numFmtId="0" fontId="3" fillId="5" borderId="40" xfId="0" applyFont="1" applyFill="1" applyBorder="1" applyAlignment="1">
      <alignment horizontal="left" vertical="center" wrapText="1"/>
    </xf>
    <xf numFmtId="0" fontId="3" fillId="5" borderId="43" xfId="0" applyFont="1" applyFill="1" applyBorder="1" applyAlignment="1">
      <alignment horizontal="left" vertical="center" wrapText="1"/>
    </xf>
    <xf numFmtId="49" fontId="3" fillId="6" borderId="61" xfId="0" applyNumberFormat="1" applyFont="1" applyFill="1" applyBorder="1" applyAlignment="1" applyProtection="1">
      <alignment horizontal="center" vertical="center" wrapText="1"/>
      <protection locked="0"/>
    </xf>
    <xf numFmtId="49" fontId="3" fillId="6" borderId="18" xfId="0" applyNumberFormat="1" applyFont="1" applyFill="1" applyBorder="1" applyAlignment="1" applyProtection="1">
      <alignment horizontal="center" vertical="center" wrapText="1"/>
      <protection locked="0"/>
    </xf>
    <xf numFmtId="49" fontId="3" fillId="6" borderId="56" xfId="0" applyNumberFormat="1" applyFont="1" applyFill="1" applyBorder="1" applyAlignment="1" applyProtection="1">
      <alignment horizontal="center" vertical="center" wrapText="1"/>
      <protection locked="0"/>
    </xf>
    <xf numFmtId="49" fontId="3" fillId="6" borderId="64" xfId="0" applyNumberFormat="1" applyFont="1" applyFill="1" applyBorder="1" applyAlignment="1" applyProtection="1">
      <alignment horizontal="center" vertical="center" wrapText="1"/>
      <protection locked="0"/>
    </xf>
    <xf numFmtId="49" fontId="3" fillId="6" borderId="17" xfId="0" applyNumberFormat="1" applyFont="1" applyFill="1" applyBorder="1" applyAlignment="1" applyProtection="1">
      <alignment horizontal="center" vertical="center" wrapText="1"/>
      <protection locked="0"/>
    </xf>
    <xf numFmtId="49" fontId="3" fillId="6" borderId="49" xfId="0" applyNumberFormat="1" applyFont="1" applyFill="1" applyBorder="1" applyAlignment="1" applyProtection="1">
      <alignment horizontal="center" vertical="center" wrapText="1"/>
      <protection locked="0"/>
    </xf>
    <xf numFmtId="49" fontId="3" fillId="6" borderId="66" xfId="0" applyNumberFormat="1" applyFont="1" applyFill="1" applyBorder="1" applyAlignment="1" applyProtection="1">
      <alignment horizontal="center" vertical="center" wrapText="1"/>
      <protection locked="0"/>
    </xf>
    <xf numFmtId="0" fontId="3" fillId="0" borderId="0" xfId="0" applyFont="1" applyProtection="1"/>
    <xf numFmtId="0" fontId="3" fillId="0" borderId="0" xfId="0" applyFont="1" applyFill="1" applyBorder="1" applyProtection="1"/>
    <xf numFmtId="0" fontId="2" fillId="0" borderId="0" xfId="0" applyFont="1" applyFill="1" applyBorder="1" applyAlignment="1" applyProtection="1">
      <alignment horizontal="center" vertical="top"/>
    </xf>
    <xf numFmtId="0" fontId="2" fillId="0" borderId="0" xfId="0" applyFont="1" applyFill="1" applyBorder="1" applyAlignment="1" applyProtection="1">
      <alignment horizontal="left" vertical="top"/>
    </xf>
    <xf numFmtId="0" fontId="3" fillId="0" borderId="0" xfId="0" applyFont="1" applyFill="1" applyProtection="1"/>
    <xf numFmtId="0" fontId="6" fillId="0" borderId="0" xfId="0" applyFont="1" applyAlignment="1" applyProtection="1">
      <alignment horizontal="center" vertical="top"/>
    </xf>
    <xf numFmtId="0" fontId="6" fillId="0" borderId="0" xfId="0" applyFont="1" applyAlignment="1" applyProtection="1">
      <alignment vertical="top"/>
    </xf>
    <xf numFmtId="0" fontId="3" fillId="0" borderId="0" xfId="0" applyFont="1" applyAlignment="1" applyProtection="1">
      <alignment horizontal="left" vertical="center"/>
    </xf>
    <xf numFmtId="0" fontId="3" fillId="0" borderId="0" xfId="0" applyFont="1" applyAlignment="1" applyProtection="1">
      <alignment horizontal="left" vertical="top" wrapText="1"/>
    </xf>
    <xf numFmtId="3" fontId="3" fillId="7" borderId="0" xfId="0" applyNumberFormat="1" applyFont="1" applyFill="1" applyBorder="1" applyAlignment="1" applyProtection="1">
      <alignment vertical="center" wrapText="1"/>
    </xf>
    <xf numFmtId="3" fontId="3" fillId="7" borderId="46" xfId="0" applyNumberFormat="1" applyFont="1" applyFill="1" applyBorder="1" applyAlignment="1" applyProtection="1">
      <alignment vertical="center" wrapText="1"/>
    </xf>
    <xf numFmtId="3" fontId="3" fillId="7" borderId="57" xfId="0" applyNumberFormat="1" applyFont="1" applyFill="1" applyBorder="1" applyAlignment="1" applyProtection="1">
      <alignment vertical="center" wrapText="1"/>
    </xf>
    <xf numFmtId="3" fontId="3" fillId="7" borderId="15" xfId="0" applyNumberFormat="1" applyFont="1" applyFill="1" applyBorder="1" applyAlignment="1" applyProtection="1">
      <alignment vertical="center" wrapText="1"/>
    </xf>
    <xf numFmtId="0" fontId="3" fillId="0" borderId="0" xfId="0" applyFont="1" applyAlignment="1" applyProtection="1">
      <alignment vertical="top"/>
    </xf>
    <xf numFmtId="0" fontId="3" fillId="0" borderId="63" xfId="0" applyFont="1" applyBorder="1" applyAlignment="1" applyProtection="1">
      <alignment vertical="top" wrapText="1"/>
    </xf>
    <xf numFmtId="0" fontId="3" fillId="0" borderId="56" xfId="0" applyFont="1" applyBorder="1" applyAlignment="1" applyProtection="1">
      <alignment vertical="top" wrapText="1"/>
    </xf>
    <xf numFmtId="3" fontId="3" fillId="6" borderId="26" xfId="0" applyNumberFormat="1" applyFont="1" applyFill="1" applyBorder="1" applyAlignment="1" applyProtection="1">
      <alignment horizontal="center" vertical="center" wrapText="1"/>
    </xf>
    <xf numFmtId="3" fontId="3" fillId="6" borderId="27" xfId="0" applyNumberFormat="1" applyFont="1" applyFill="1" applyBorder="1" applyAlignment="1" applyProtection="1">
      <alignment horizontal="center" vertical="center" wrapText="1"/>
    </xf>
    <xf numFmtId="0" fontId="3" fillId="0" borderId="3" xfId="0" applyFont="1" applyBorder="1" applyAlignment="1" applyProtection="1">
      <alignment vertical="top"/>
    </xf>
    <xf numFmtId="0" fontId="3" fillId="0" borderId="45" xfId="0" applyFont="1" applyBorder="1" applyAlignment="1" applyProtection="1">
      <alignment horizontal="center" vertical="top"/>
    </xf>
    <xf numFmtId="0" fontId="3" fillId="0" borderId="3" xfId="0" applyFont="1" applyBorder="1" applyAlignment="1" applyProtection="1">
      <alignment horizontal="center" vertical="top"/>
    </xf>
    <xf numFmtId="0" fontId="3" fillId="0" borderId="38" xfId="0" applyFont="1" applyBorder="1" applyAlignment="1" applyProtection="1"/>
    <xf numFmtId="0" fontId="3" fillId="0" borderId="0" xfId="0" applyFont="1" applyBorder="1" applyAlignment="1" applyProtection="1"/>
    <xf numFmtId="0" fontId="3" fillId="0" borderId="0" xfId="0" applyFont="1" applyAlignment="1" applyProtection="1">
      <alignment horizontal="center" vertical="top"/>
    </xf>
    <xf numFmtId="0" fontId="3" fillId="0" borderId="57" xfId="0" applyFont="1" applyBorder="1" applyAlignment="1" applyProtection="1">
      <alignment vertical="top"/>
    </xf>
    <xf numFmtId="3" fontId="3" fillId="6" borderId="23" xfId="0" applyNumberFormat="1" applyFont="1" applyFill="1" applyBorder="1" applyAlignment="1" applyProtection="1">
      <alignment horizontal="center" vertical="center" wrapText="1"/>
    </xf>
    <xf numFmtId="3" fontId="3" fillId="7" borderId="14" xfId="0" applyNumberFormat="1" applyFont="1" applyFill="1" applyBorder="1" applyAlignment="1" applyProtection="1">
      <alignment vertical="center" wrapText="1"/>
    </xf>
    <xf numFmtId="3" fontId="3" fillId="6" borderId="11" xfId="0" applyNumberFormat="1" applyFont="1" applyFill="1" applyBorder="1" applyAlignment="1" applyProtection="1">
      <alignment horizontal="center" vertical="center" wrapText="1"/>
    </xf>
    <xf numFmtId="3" fontId="3" fillId="7" borderId="70" xfId="0" applyNumberFormat="1" applyFont="1" applyFill="1" applyBorder="1" applyAlignment="1" applyProtection="1">
      <alignment vertical="center" wrapText="1"/>
    </xf>
    <xf numFmtId="0" fontId="7" fillId="4" borderId="29" xfId="0" applyFont="1" applyFill="1" applyBorder="1" applyAlignment="1">
      <alignment horizontal="left" vertical="center" wrapText="1"/>
    </xf>
    <xf numFmtId="3" fontId="7" fillId="4" borderId="31" xfId="0" applyNumberFormat="1" applyFont="1" applyFill="1" applyBorder="1" applyAlignment="1">
      <alignment horizontal="center" vertical="center"/>
    </xf>
    <xf numFmtId="3" fontId="7" fillId="4" borderId="32"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0" fontId="7" fillId="4" borderId="44" xfId="0" applyFont="1" applyFill="1" applyBorder="1" applyAlignment="1">
      <alignment horizontal="left" vertical="center" wrapText="1"/>
    </xf>
    <xf numFmtId="3" fontId="7" fillId="4" borderId="54" xfId="0" applyNumberFormat="1" applyFont="1" applyFill="1" applyBorder="1" applyAlignment="1">
      <alignment horizontal="center" vertical="center"/>
    </xf>
    <xf numFmtId="0" fontId="7" fillId="11" borderId="32" xfId="0" applyFont="1" applyFill="1" applyBorder="1" applyAlignment="1">
      <alignment horizontal="left" vertical="center" wrapText="1"/>
    </xf>
    <xf numFmtId="3" fontId="7" fillId="11" borderId="31" xfId="0" applyNumberFormat="1" applyFont="1" applyFill="1" applyBorder="1" applyAlignment="1">
      <alignment horizontal="center" vertical="center"/>
    </xf>
    <xf numFmtId="3" fontId="7" fillId="11" borderId="32" xfId="0" applyNumberFormat="1" applyFont="1" applyFill="1" applyBorder="1" applyAlignment="1">
      <alignment horizontal="center" vertical="center"/>
    </xf>
    <xf numFmtId="3" fontId="7" fillId="11" borderId="30" xfId="0" applyNumberFormat="1" applyFont="1" applyFill="1" applyBorder="1" applyAlignment="1">
      <alignment horizontal="center" vertical="center"/>
    </xf>
    <xf numFmtId="3" fontId="7" fillId="11" borderId="33" xfId="0" applyNumberFormat="1" applyFont="1" applyFill="1" applyBorder="1" applyAlignment="1">
      <alignment horizontal="center" vertical="center"/>
    </xf>
    <xf numFmtId="3" fontId="7" fillId="11" borderId="54" xfId="0" applyNumberFormat="1" applyFont="1" applyFill="1" applyBorder="1" applyAlignment="1">
      <alignment horizontal="center" vertical="center"/>
    </xf>
    <xf numFmtId="0" fontId="0" fillId="0" borderId="0" xfId="0" applyAlignment="1">
      <alignment vertical="center"/>
    </xf>
    <xf numFmtId="0" fontId="0" fillId="0" borderId="0" xfId="0" applyProtection="1"/>
    <xf numFmtId="0" fontId="0" fillId="0" borderId="0" xfId="0" applyAlignment="1" applyProtection="1">
      <alignment vertical="center"/>
    </xf>
    <xf numFmtId="0" fontId="11" fillId="0" borderId="0" xfId="0" applyFont="1" applyAlignment="1" applyProtection="1">
      <alignment vertical="center"/>
    </xf>
    <xf numFmtId="14" fontId="0" fillId="0" borderId="0" xfId="0" applyNumberFormat="1" applyAlignment="1" applyProtection="1">
      <alignment vertical="center"/>
    </xf>
    <xf numFmtId="49" fontId="15" fillId="0" borderId="26" xfId="0" applyNumberFormat="1" applyFont="1" applyBorder="1" applyAlignment="1" applyProtection="1">
      <alignment horizontal="left" vertical="center" wrapText="1"/>
    </xf>
    <xf numFmtId="49" fontId="15" fillId="0" borderId="30" xfId="0" applyNumberFormat="1" applyFont="1" applyBorder="1" applyAlignment="1" applyProtection="1">
      <alignment horizontal="left" vertical="center" wrapText="1"/>
    </xf>
    <xf numFmtId="0" fontId="12" fillId="8" borderId="5" xfId="0" applyFont="1" applyFill="1" applyBorder="1" applyAlignment="1" applyProtection="1">
      <alignment vertical="center"/>
    </xf>
    <xf numFmtId="1" fontId="14" fillId="2" borderId="25" xfId="0" applyNumberFormat="1" applyFont="1" applyFill="1" applyBorder="1" applyAlignment="1" applyProtection="1">
      <alignment horizontal="center" vertical="center"/>
    </xf>
    <xf numFmtId="1" fontId="14" fillId="9" borderId="25" xfId="0" applyNumberFormat="1" applyFont="1" applyFill="1" applyBorder="1" applyAlignment="1" applyProtection="1">
      <alignment horizontal="center" vertical="center"/>
    </xf>
    <xf numFmtId="0" fontId="5" fillId="0" borderId="0" xfId="0" applyFont="1" applyProtection="1"/>
    <xf numFmtId="14" fontId="13" fillId="5" borderId="52" xfId="0" applyNumberFormat="1" applyFont="1" applyFill="1" applyBorder="1" applyAlignment="1" applyProtection="1">
      <alignment horizontal="center" vertical="center" wrapText="1"/>
      <protection locked="0"/>
    </xf>
    <xf numFmtId="0" fontId="12" fillId="3" borderId="45" xfId="0" applyFont="1" applyFill="1" applyBorder="1" applyAlignment="1" applyProtection="1">
      <alignment vertical="center"/>
    </xf>
    <xf numFmtId="49" fontId="13" fillId="0" borderId="52" xfId="0" applyNumberFormat="1" applyFont="1" applyBorder="1" applyAlignment="1" applyProtection="1">
      <alignment horizontal="center" vertical="center"/>
      <protection locked="0"/>
    </xf>
    <xf numFmtId="0" fontId="0" fillId="0" borderId="26" xfId="0" applyFill="1" applyBorder="1" applyAlignment="1">
      <alignment vertical="center"/>
    </xf>
    <xf numFmtId="0" fontId="0" fillId="0" borderId="30" xfId="0" applyFill="1" applyBorder="1" applyAlignment="1">
      <alignment vertical="center"/>
    </xf>
    <xf numFmtId="0" fontId="1" fillId="0" borderId="48" xfId="0" applyFont="1" applyFill="1" applyBorder="1" applyAlignment="1">
      <alignment vertical="center"/>
    </xf>
    <xf numFmtId="0" fontId="7" fillId="4" borderId="31" xfId="0" applyFont="1" applyFill="1" applyBorder="1" applyAlignment="1">
      <alignment horizontal="center" vertical="center" wrapText="1"/>
    </xf>
    <xf numFmtId="0" fontId="1" fillId="4" borderId="0" xfId="0" applyFont="1" applyFill="1" applyBorder="1" applyAlignment="1">
      <alignment vertical="center"/>
    </xf>
    <xf numFmtId="3" fontId="7" fillId="3" borderId="51" xfId="0" applyNumberFormat="1" applyFont="1" applyFill="1" applyBorder="1" applyAlignment="1">
      <alignment horizontal="center" vertical="center"/>
    </xf>
    <xf numFmtId="0" fontId="0" fillId="4" borderId="0" xfId="0" applyFill="1" applyAlignment="1">
      <alignment vertical="center"/>
    </xf>
    <xf numFmtId="0" fontId="3" fillId="5" borderId="41" xfId="0" applyFont="1" applyFill="1" applyBorder="1" applyAlignment="1">
      <alignment horizontal="left" vertical="center" wrapText="1"/>
    </xf>
    <xf numFmtId="0" fontId="3" fillId="5" borderId="42"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9" xfId="0" applyFont="1" applyFill="1" applyBorder="1" applyAlignment="1">
      <alignment horizontal="left" vertical="center" wrapText="1"/>
    </xf>
    <xf numFmtId="0" fontId="3" fillId="6" borderId="27" xfId="0" applyFont="1" applyFill="1" applyBorder="1" applyAlignment="1">
      <alignment horizontal="left" vertical="center" wrapText="1"/>
    </xf>
    <xf numFmtId="49" fontId="3" fillId="6" borderId="69" xfId="0" applyNumberFormat="1" applyFont="1" applyFill="1" applyBorder="1" applyAlignment="1" applyProtection="1">
      <alignment horizontal="center" vertical="center" wrapText="1"/>
      <protection locked="0"/>
    </xf>
    <xf numFmtId="0" fontId="3" fillId="5" borderId="72" xfId="0" applyFont="1" applyFill="1" applyBorder="1" applyAlignment="1">
      <alignment horizontal="left" vertical="center" wrapText="1"/>
    </xf>
    <xf numFmtId="3" fontId="3" fillId="7" borderId="16" xfId="0" applyNumberFormat="1" applyFont="1" applyFill="1" applyBorder="1" applyAlignment="1" applyProtection="1">
      <alignment horizontal="center" vertical="center" wrapText="1"/>
    </xf>
    <xf numFmtId="3" fontId="3" fillId="7" borderId="56" xfId="0" applyNumberFormat="1" applyFont="1" applyFill="1" applyBorder="1" applyAlignment="1" applyProtection="1">
      <alignment horizontal="center" vertical="center" wrapText="1"/>
    </xf>
    <xf numFmtId="3" fontId="3" fillId="7" borderId="0" xfId="0" applyNumberFormat="1" applyFont="1" applyFill="1" applyBorder="1" applyAlignment="1">
      <alignment vertical="center"/>
    </xf>
    <xf numFmtId="3" fontId="7" fillId="7" borderId="6" xfId="0" applyNumberFormat="1" applyFont="1" applyFill="1" applyBorder="1" applyAlignment="1">
      <alignment vertical="center"/>
    </xf>
    <xf numFmtId="3" fontId="7" fillId="7" borderId="38" xfId="0" applyNumberFormat="1" applyFont="1" applyFill="1" applyBorder="1" applyAlignment="1">
      <alignment vertical="center"/>
    </xf>
    <xf numFmtId="3" fontId="7" fillId="7" borderId="7" xfId="0" applyNumberFormat="1" applyFont="1" applyFill="1" applyBorder="1" applyAlignment="1">
      <alignment vertical="center"/>
    </xf>
    <xf numFmtId="3" fontId="3" fillId="7" borderId="21" xfId="0" applyNumberFormat="1" applyFont="1" applyFill="1" applyBorder="1" applyAlignment="1">
      <alignment vertical="center"/>
    </xf>
    <xf numFmtId="3" fontId="3" fillId="7" borderId="46" xfId="0" applyNumberFormat="1" applyFont="1" applyFill="1" applyBorder="1" applyAlignment="1">
      <alignment vertical="center"/>
    </xf>
    <xf numFmtId="3" fontId="3" fillId="7" borderId="14" xfId="0" applyNumberFormat="1" applyFont="1" applyFill="1" applyBorder="1" applyAlignment="1">
      <alignment vertical="center"/>
    </xf>
    <xf numFmtId="3" fontId="3" fillId="7" borderId="57" xfId="0" applyNumberFormat="1" applyFont="1" applyFill="1" applyBorder="1" applyAlignment="1">
      <alignment vertical="center"/>
    </xf>
    <xf numFmtId="3" fontId="3" fillId="7" borderId="15" xfId="0" applyNumberFormat="1" applyFont="1" applyFill="1" applyBorder="1" applyAlignment="1">
      <alignment vertical="center"/>
    </xf>
    <xf numFmtId="3" fontId="7" fillId="7" borderId="57" xfId="0" applyNumberFormat="1" applyFont="1" applyFill="1" applyBorder="1" applyAlignment="1" applyProtection="1">
      <alignment horizontal="center" vertical="center"/>
    </xf>
    <xf numFmtId="3" fontId="7" fillId="7" borderId="38" xfId="0" applyNumberFormat="1" applyFont="1" applyFill="1" applyBorder="1" applyAlignment="1">
      <alignment horizontal="center" vertical="center"/>
    </xf>
    <xf numFmtId="3" fontId="7" fillId="3" borderId="58" xfId="0" applyNumberFormat="1" applyFont="1" applyFill="1" applyBorder="1" applyAlignment="1">
      <alignment horizontal="center" vertical="center"/>
    </xf>
    <xf numFmtId="3" fontId="7" fillId="3" borderId="37" xfId="0" applyNumberFormat="1" applyFont="1" applyFill="1" applyBorder="1" applyAlignment="1">
      <alignment horizontal="center" vertical="center"/>
    </xf>
    <xf numFmtId="3" fontId="7" fillId="7" borderId="6" xfId="0" applyNumberFormat="1" applyFont="1" applyFill="1" applyBorder="1" applyAlignment="1">
      <alignment horizontal="center" vertical="center"/>
    </xf>
    <xf numFmtId="0" fontId="3" fillId="0" borderId="0" xfId="0" applyFont="1" applyBorder="1"/>
    <xf numFmtId="3" fontId="7" fillId="7" borderId="2" xfId="0" applyNumberFormat="1" applyFont="1" applyFill="1" applyBorder="1" applyAlignment="1">
      <alignment horizontal="center" vertical="center"/>
    </xf>
    <xf numFmtId="0" fontId="7" fillId="4" borderId="1" xfId="0" applyFont="1" applyFill="1" applyBorder="1" applyAlignment="1" applyProtection="1">
      <alignment vertical="center" wrapText="1"/>
    </xf>
    <xf numFmtId="0" fontId="8" fillId="4"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vertical="top" wrapText="1"/>
    </xf>
    <xf numFmtId="0" fontId="3" fillId="0" borderId="1" xfId="0" applyFont="1" applyFill="1" applyBorder="1" applyAlignment="1">
      <alignment vertical="top"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top"/>
    </xf>
    <xf numFmtId="0" fontId="3" fillId="0" borderId="1" xfId="0" applyFont="1" applyFill="1" applyBorder="1" applyAlignment="1" applyProtection="1">
      <alignment vertical="top"/>
    </xf>
    <xf numFmtId="14" fontId="1" fillId="0" borderId="74" xfId="0" applyNumberFormat="1" applyFont="1" applyFill="1" applyBorder="1" applyAlignment="1">
      <alignment vertical="center"/>
    </xf>
    <xf numFmtId="14" fontId="0" fillId="0" borderId="53" xfId="0" applyNumberFormat="1" applyFill="1" applyBorder="1" applyAlignment="1">
      <alignment vertical="center"/>
    </xf>
    <xf numFmtId="14" fontId="0" fillId="0" borderId="54" xfId="0" applyNumberFormat="1" applyFill="1" applyBorder="1" applyAlignment="1">
      <alignment vertical="center"/>
    </xf>
    <xf numFmtId="14" fontId="1" fillId="0" borderId="50" xfId="0" applyNumberFormat="1" applyFont="1" applyFill="1" applyBorder="1" applyAlignment="1">
      <alignment vertical="center"/>
    </xf>
    <xf numFmtId="14" fontId="0" fillId="0" borderId="27" xfId="0" applyNumberFormat="1" applyFill="1" applyBorder="1" applyAlignment="1">
      <alignment vertical="center"/>
    </xf>
    <xf numFmtId="14" fontId="0" fillId="0" borderId="32" xfId="0" applyNumberFormat="1" applyFill="1" applyBorder="1" applyAlignment="1">
      <alignment vertical="center"/>
    </xf>
    <xf numFmtId="3" fontId="3" fillId="5" borderId="49" xfId="0" applyNumberFormat="1" applyFont="1" applyFill="1" applyBorder="1" applyAlignment="1" applyProtection="1">
      <alignment horizontal="center" vertical="center"/>
      <protection locked="0"/>
    </xf>
    <xf numFmtId="3" fontId="3" fillId="5" borderId="74" xfId="0" applyNumberFormat="1" applyFont="1" applyFill="1" applyBorder="1" applyAlignment="1" applyProtection="1">
      <alignment horizontal="center" vertical="center"/>
      <protection locked="0"/>
    </xf>
    <xf numFmtId="3" fontId="7" fillId="4" borderId="30" xfId="0" applyNumberFormat="1" applyFont="1" applyFill="1" applyBorder="1" applyAlignment="1" applyProtection="1">
      <alignment horizontal="center" vertical="center"/>
    </xf>
    <xf numFmtId="3" fontId="7" fillId="4" borderId="31" xfId="0" applyNumberFormat="1" applyFont="1" applyFill="1" applyBorder="1" applyAlignment="1" applyProtection="1">
      <alignment horizontal="center" vertical="center"/>
    </xf>
    <xf numFmtId="3" fontId="7" fillId="4" borderId="32" xfId="0" applyNumberFormat="1" applyFont="1" applyFill="1" applyBorder="1" applyAlignment="1" applyProtection="1">
      <alignment horizontal="center" vertical="center"/>
    </xf>
    <xf numFmtId="3" fontId="7" fillId="4" borderId="33" xfId="0" applyNumberFormat="1" applyFont="1" applyFill="1" applyBorder="1" applyAlignment="1" applyProtection="1">
      <alignment horizontal="center" vertical="center"/>
    </xf>
    <xf numFmtId="3" fontId="7" fillId="3" borderId="45" xfId="0" applyNumberFormat="1" applyFont="1" applyFill="1" applyBorder="1" applyAlignment="1" applyProtection="1">
      <alignment horizontal="center" vertical="center"/>
    </xf>
    <xf numFmtId="3" fontId="7" fillId="3" borderId="51" xfId="0" applyNumberFormat="1" applyFont="1" applyFill="1" applyBorder="1" applyAlignment="1" applyProtection="1">
      <alignment horizontal="center" vertical="center"/>
    </xf>
    <xf numFmtId="3" fontId="7" fillId="7" borderId="52" xfId="0" applyNumberFormat="1" applyFont="1" applyFill="1" applyBorder="1" applyAlignment="1" applyProtection="1">
      <alignment horizontal="center" vertical="center"/>
    </xf>
    <xf numFmtId="3" fontId="7" fillId="3" borderId="35" xfId="0" applyNumberFormat="1" applyFont="1" applyFill="1" applyBorder="1" applyAlignment="1" applyProtection="1">
      <alignment horizontal="center" vertical="center"/>
    </xf>
    <xf numFmtId="3" fontId="7" fillId="3" borderId="34" xfId="0" applyNumberFormat="1" applyFont="1" applyFill="1" applyBorder="1" applyAlignment="1" applyProtection="1">
      <alignment horizontal="center" vertical="center"/>
    </xf>
    <xf numFmtId="3" fontId="7" fillId="0" borderId="11" xfId="0" applyNumberFormat="1" applyFont="1" applyBorder="1" applyAlignment="1" applyProtection="1">
      <alignment horizontal="center" vertical="center"/>
    </xf>
    <xf numFmtId="3" fontId="7" fillId="0" borderId="26" xfId="0" applyNumberFormat="1" applyFont="1" applyBorder="1" applyAlignment="1" applyProtection="1">
      <alignment horizontal="center" vertical="center"/>
    </xf>
    <xf numFmtId="3" fontId="7" fillId="7" borderId="47" xfId="0" applyNumberFormat="1" applyFont="1" applyFill="1" applyBorder="1" applyAlignment="1" applyProtection="1">
      <alignment horizontal="center" vertical="center"/>
    </xf>
    <xf numFmtId="3" fontId="7" fillId="4" borderId="19" xfId="0" applyNumberFormat="1" applyFont="1" applyFill="1" applyBorder="1" applyAlignment="1" applyProtection="1">
      <alignment horizontal="center" vertical="center"/>
    </xf>
    <xf numFmtId="3" fontId="7" fillId="4" borderId="17" xfId="0" applyNumberFormat="1" applyFont="1" applyFill="1" applyBorder="1" applyAlignment="1" applyProtection="1">
      <alignment horizontal="center" vertical="center"/>
    </xf>
    <xf numFmtId="3" fontId="7" fillId="4" borderId="55" xfId="0" applyNumberFormat="1" applyFont="1" applyFill="1" applyBorder="1" applyAlignment="1" applyProtection="1">
      <alignment horizontal="center" vertical="center"/>
    </xf>
    <xf numFmtId="3" fontId="7" fillId="7" borderId="4" xfId="0" applyNumberFormat="1" applyFont="1" applyFill="1" applyBorder="1" applyAlignment="1">
      <alignment horizontal="center" vertical="center"/>
    </xf>
    <xf numFmtId="3" fontId="7" fillId="7" borderId="3" xfId="0" applyNumberFormat="1" applyFont="1" applyFill="1" applyBorder="1" applyAlignment="1">
      <alignment horizontal="center" vertical="center"/>
    </xf>
    <xf numFmtId="3" fontId="3" fillId="5" borderId="12" xfId="0" applyNumberFormat="1" applyFont="1" applyFill="1" applyBorder="1" applyAlignment="1" applyProtection="1">
      <alignment horizontal="center" vertical="center"/>
      <protection locked="0"/>
    </xf>
    <xf numFmtId="3" fontId="3" fillId="6" borderId="53" xfId="0" applyNumberFormat="1" applyFont="1" applyFill="1" applyBorder="1" applyAlignment="1" applyProtection="1">
      <alignment horizontal="center" vertical="center"/>
      <protection locked="0"/>
    </xf>
    <xf numFmtId="3" fontId="7" fillId="0" borderId="48" xfId="0" applyNumberFormat="1" applyFont="1" applyBorder="1" applyAlignment="1" applyProtection="1">
      <alignment horizontal="center" vertical="center"/>
    </xf>
    <xf numFmtId="0" fontId="7" fillId="4" borderId="75" xfId="0" applyFont="1" applyFill="1" applyBorder="1" applyAlignment="1">
      <alignment horizontal="center" vertical="center" wrapText="1"/>
    </xf>
    <xf numFmtId="0" fontId="7" fillId="4" borderId="64" xfId="0" applyFont="1" applyFill="1" applyBorder="1" applyAlignment="1">
      <alignment horizontal="center" vertical="center" wrapText="1"/>
    </xf>
    <xf numFmtId="0" fontId="14" fillId="0" borderId="0" xfId="0" applyFont="1" applyProtection="1"/>
    <xf numFmtId="0" fontId="3" fillId="0" borderId="1" xfId="0" applyFont="1" applyBorder="1" applyAlignment="1">
      <alignment horizontal="left" vertical="center" wrapText="1"/>
    </xf>
    <xf numFmtId="0" fontId="3" fillId="0" borderId="1" xfId="0" applyFont="1" applyBorder="1" applyAlignment="1">
      <alignment vertical="top" wrapText="1"/>
    </xf>
    <xf numFmtId="0" fontId="3" fillId="0" borderId="56" xfId="0" applyFont="1" applyBorder="1" applyAlignment="1" applyProtection="1">
      <alignment horizontal="left" vertical="top" wrapText="1"/>
    </xf>
    <xf numFmtId="0" fontId="7" fillId="4" borderId="23" xfId="0" applyFont="1" applyFill="1" applyBorder="1" applyAlignment="1">
      <alignment horizontal="center" vertical="center" wrapText="1"/>
    </xf>
    <xf numFmtId="0" fontId="7" fillId="4" borderId="1" xfId="0" applyFont="1" applyFill="1" applyBorder="1" applyAlignment="1">
      <alignment horizontal="center" vertical="center" wrapText="1"/>
    </xf>
    <xf numFmtId="3" fontId="7" fillId="0" borderId="11"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7" fillId="0" borderId="24" xfId="0" applyNumberFormat="1" applyFont="1" applyBorder="1" applyAlignment="1">
      <alignment horizontal="center" vertical="center"/>
    </xf>
    <xf numFmtId="3" fontId="7" fillId="0" borderId="26" xfId="0" applyNumberFormat="1" applyFont="1" applyBorder="1" applyAlignment="1">
      <alignment horizontal="center" vertical="center"/>
    </xf>
    <xf numFmtId="3" fontId="3" fillId="0" borderId="53" xfId="0" applyNumberFormat="1" applyFont="1" applyBorder="1" applyAlignment="1">
      <alignment horizontal="center" vertical="center"/>
    </xf>
    <xf numFmtId="3" fontId="7" fillId="0" borderId="28" xfId="0" applyNumberFormat="1" applyFont="1" applyBorder="1" applyAlignment="1">
      <alignment horizontal="center" vertical="center"/>
    </xf>
    <xf numFmtId="3" fontId="7" fillId="0" borderId="48" xfId="0" applyNumberFormat="1" applyFont="1" applyBorder="1" applyAlignment="1">
      <alignment horizontal="center" vertical="center"/>
    </xf>
    <xf numFmtId="3" fontId="3" fillId="0" borderId="49" xfId="0" applyNumberFormat="1" applyFont="1" applyBorder="1" applyAlignment="1">
      <alignment horizontal="center" vertical="center"/>
    </xf>
    <xf numFmtId="3" fontId="3" fillId="0" borderId="50" xfId="0" applyNumberFormat="1" applyFont="1" applyBorder="1" applyAlignment="1">
      <alignment horizontal="center" vertical="center"/>
    </xf>
    <xf numFmtId="3" fontId="3" fillId="0" borderId="74" xfId="0" applyNumberFormat="1" applyFont="1" applyBorder="1" applyAlignment="1">
      <alignment horizontal="center" vertical="center"/>
    </xf>
    <xf numFmtId="3" fontId="7" fillId="0" borderId="67" xfId="0" applyNumberFormat="1" applyFont="1" applyBorder="1" applyAlignment="1">
      <alignment horizontal="center" vertical="center"/>
    </xf>
    <xf numFmtId="3" fontId="3" fillId="6" borderId="8" xfId="0" applyNumberFormat="1" applyFont="1" applyFill="1" applyBorder="1" applyAlignment="1">
      <alignment horizontal="center" vertical="center" wrapText="1"/>
    </xf>
    <xf numFmtId="3" fontId="3" fillId="6" borderId="23" xfId="0" applyNumberFormat="1" applyFont="1" applyFill="1" applyBorder="1" applyAlignment="1">
      <alignment horizontal="center" vertical="center" wrapText="1"/>
    </xf>
    <xf numFmtId="3" fontId="3" fillId="6" borderId="21" xfId="0" applyNumberFormat="1" applyFont="1" applyFill="1" applyBorder="1" applyAlignment="1">
      <alignment horizontal="center" vertical="center" wrapText="1"/>
    </xf>
    <xf numFmtId="3" fontId="3" fillId="6" borderId="27" xfId="0" applyNumberFormat="1" applyFont="1" applyFill="1" applyBorder="1" applyAlignment="1">
      <alignment horizontal="center" vertical="center" wrapText="1"/>
    </xf>
    <xf numFmtId="3" fontId="3" fillId="6" borderId="26" xfId="0" applyNumberFormat="1" applyFont="1" applyFill="1" applyBorder="1" applyAlignment="1">
      <alignment horizontal="center" vertical="center" wrapText="1"/>
    </xf>
    <xf numFmtId="3" fontId="3" fillId="7" borderId="72" xfId="0" applyNumberFormat="1" applyFont="1" applyFill="1" applyBorder="1" applyAlignment="1">
      <alignment vertical="center" wrapText="1"/>
    </xf>
    <xf numFmtId="3" fontId="3" fillId="7" borderId="21" xfId="0" applyNumberFormat="1" applyFont="1" applyFill="1" applyBorder="1" applyAlignment="1">
      <alignment vertical="center" wrapText="1"/>
    </xf>
    <xf numFmtId="3" fontId="3" fillId="6" borderId="18" xfId="0" applyNumberFormat="1" applyFont="1" applyFill="1" applyBorder="1" applyAlignment="1">
      <alignment horizontal="center" vertical="center" wrapText="1"/>
    </xf>
    <xf numFmtId="3" fontId="3" fillId="7" borderId="14" xfId="0" applyNumberFormat="1" applyFont="1" applyFill="1" applyBorder="1" applyAlignment="1">
      <alignment vertical="center" wrapText="1"/>
    </xf>
    <xf numFmtId="3" fontId="3" fillId="7" borderId="15" xfId="0" applyNumberFormat="1" applyFont="1" applyFill="1" applyBorder="1" applyAlignment="1">
      <alignment vertical="center" wrapText="1"/>
    </xf>
    <xf numFmtId="3" fontId="3" fillId="7" borderId="6" xfId="0" applyNumberFormat="1" applyFont="1" applyFill="1" applyBorder="1" applyAlignment="1">
      <alignment horizontal="center" vertical="center" wrapText="1"/>
    </xf>
    <xf numFmtId="3" fontId="7" fillId="6" borderId="26" xfId="0" applyNumberFormat="1" applyFont="1" applyFill="1" applyBorder="1" applyAlignment="1">
      <alignment horizontal="center" vertical="center"/>
    </xf>
    <xf numFmtId="3" fontId="3" fillId="6" borderId="53" xfId="0" applyNumberFormat="1" applyFont="1" applyFill="1" applyBorder="1" applyAlignment="1">
      <alignment horizontal="center" vertical="center"/>
    </xf>
    <xf numFmtId="3" fontId="7" fillId="6" borderId="28" xfId="0" applyNumberFormat="1" applyFont="1" applyFill="1" applyBorder="1" applyAlignment="1">
      <alignment horizontal="center" vertical="center"/>
    </xf>
    <xf numFmtId="3" fontId="3" fillId="7" borderId="21" xfId="0" applyNumberFormat="1" applyFont="1" applyFill="1" applyBorder="1" applyAlignment="1">
      <alignment horizontal="center" vertical="center" wrapText="1"/>
    </xf>
    <xf numFmtId="3" fontId="3" fillId="7" borderId="14" xfId="0" applyNumberFormat="1" applyFont="1" applyFill="1" applyBorder="1" applyAlignment="1">
      <alignment horizontal="center" vertical="center" wrapText="1"/>
    </xf>
    <xf numFmtId="3" fontId="3" fillId="7" borderId="15" xfId="0" applyNumberFormat="1" applyFont="1" applyFill="1" applyBorder="1" applyAlignment="1">
      <alignment horizontal="center" vertical="center" wrapText="1"/>
    </xf>
    <xf numFmtId="0" fontId="7" fillId="4" borderId="54" xfId="0" applyFont="1" applyFill="1" applyBorder="1" applyAlignment="1">
      <alignment horizontal="center" vertical="center" wrapText="1"/>
    </xf>
    <xf numFmtId="3" fontId="7" fillId="0" borderId="45" xfId="0" applyNumberFormat="1" applyFont="1" applyBorder="1" applyAlignment="1">
      <alignment horizontal="center" vertical="center"/>
    </xf>
    <xf numFmtId="3" fontId="3" fillId="0" borderId="60" xfId="0" applyNumberFormat="1" applyFont="1" applyBorder="1" applyAlignment="1">
      <alignment horizontal="center" vertical="center"/>
    </xf>
    <xf numFmtId="3" fontId="7" fillId="0" borderId="58" xfId="0" applyNumberFormat="1" applyFont="1" applyBorder="1" applyAlignment="1">
      <alignment horizontal="center" vertical="center"/>
    </xf>
    <xf numFmtId="3" fontId="3" fillId="7" borderId="58" xfId="0" applyNumberFormat="1" applyFont="1" applyFill="1" applyBorder="1" applyAlignment="1">
      <alignment horizontal="center" vertical="center" wrapText="1"/>
    </xf>
    <xf numFmtId="3" fontId="3" fillId="6" borderId="52" xfId="0" applyNumberFormat="1" applyFont="1" applyFill="1" applyBorder="1" applyAlignment="1">
      <alignment horizontal="center" vertical="center" wrapText="1"/>
    </xf>
    <xf numFmtId="3" fontId="7" fillId="0" borderId="51" xfId="0" applyNumberFormat="1" applyFont="1" applyBorder="1" applyAlignment="1">
      <alignment horizontal="center" vertical="center"/>
    </xf>
    <xf numFmtId="3" fontId="3" fillId="6" borderId="11" xfId="0" applyNumberFormat="1" applyFont="1" applyFill="1" applyBorder="1" applyAlignment="1">
      <alignment horizontal="center" vertical="center" wrapText="1"/>
    </xf>
    <xf numFmtId="3" fontId="3" fillId="6" borderId="10" xfId="0" applyNumberFormat="1" applyFont="1" applyFill="1" applyBorder="1" applyAlignment="1">
      <alignment horizontal="center" vertical="center" wrapText="1"/>
    </xf>
    <xf numFmtId="3" fontId="3" fillId="6" borderId="48" xfId="0" applyNumberFormat="1" applyFont="1" applyFill="1" applyBorder="1" applyAlignment="1">
      <alignment horizontal="center" vertical="center" wrapText="1"/>
    </xf>
    <xf numFmtId="3" fontId="3" fillId="6" borderId="43" xfId="0" applyNumberFormat="1" applyFont="1" applyFill="1" applyBorder="1" applyAlignment="1">
      <alignment horizontal="center" vertical="center" wrapText="1"/>
    </xf>
    <xf numFmtId="3" fontId="3" fillId="7" borderId="16" xfId="0" applyNumberFormat="1" applyFont="1" applyFill="1" applyBorder="1" applyAlignment="1">
      <alignment vertical="center" wrapText="1"/>
    </xf>
    <xf numFmtId="3" fontId="3" fillId="7" borderId="56" xfId="0" applyNumberFormat="1" applyFont="1" applyFill="1" applyBorder="1" applyAlignment="1">
      <alignment vertical="center" wrapText="1"/>
    </xf>
    <xf numFmtId="3" fontId="3" fillId="7" borderId="70" xfId="0" applyNumberFormat="1" applyFont="1" applyFill="1" applyBorder="1" applyAlignment="1">
      <alignment vertical="center" wrapText="1"/>
    </xf>
    <xf numFmtId="3" fontId="3" fillId="6" borderId="69" xfId="0" applyNumberFormat="1"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5" borderId="25" xfId="0" applyFont="1" applyFill="1" applyBorder="1" applyAlignment="1">
      <alignment horizontal="left" vertical="center" wrapText="1"/>
    </xf>
    <xf numFmtId="3" fontId="3" fillId="5" borderId="50" xfId="0" applyNumberFormat="1" applyFont="1" applyFill="1" applyBorder="1" applyAlignment="1" applyProtection="1">
      <alignment horizontal="center" vertical="center"/>
      <protection locked="0"/>
    </xf>
    <xf numFmtId="3" fontId="7" fillId="7" borderId="47" xfId="0" applyNumberFormat="1" applyFont="1" applyFill="1" applyBorder="1" applyAlignment="1">
      <alignment horizontal="center" vertical="center"/>
    </xf>
    <xf numFmtId="3" fontId="7" fillId="3" borderId="45" xfId="0" applyNumberFormat="1" applyFont="1" applyFill="1" applyBorder="1" applyAlignment="1">
      <alignment horizontal="center" vertical="center"/>
    </xf>
    <xf numFmtId="3" fontId="7" fillId="7" borderId="60" xfId="0" applyNumberFormat="1" applyFont="1" applyFill="1" applyBorder="1" applyAlignment="1">
      <alignment horizontal="center" vertical="center"/>
    </xf>
    <xf numFmtId="0" fontId="3" fillId="0" borderId="0" xfId="0" applyFont="1" applyAlignment="1">
      <alignment wrapText="1"/>
    </xf>
    <xf numFmtId="3" fontId="3" fillId="7" borderId="38" xfId="0" applyNumberFormat="1" applyFont="1" applyFill="1" applyBorder="1" applyAlignment="1">
      <alignment horizontal="center" vertical="center"/>
    </xf>
    <xf numFmtId="3" fontId="3" fillId="7" borderId="7" xfId="0" applyNumberFormat="1" applyFont="1" applyFill="1" applyBorder="1" applyAlignment="1">
      <alignment horizontal="center" vertical="center"/>
    </xf>
    <xf numFmtId="49" fontId="3" fillId="6" borderId="24" xfId="0" applyNumberFormat="1" applyFont="1" applyFill="1" applyBorder="1" applyAlignment="1" applyProtection="1">
      <alignment horizontal="center" vertical="center" wrapText="1"/>
      <protection locked="0"/>
    </xf>
    <xf numFmtId="3" fontId="3" fillId="7" borderId="0" xfId="0" applyNumberFormat="1" applyFont="1" applyFill="1" applyAlignment="1">
      <alignment horizontal="center" vertical="center"/>
    </xf>
    <xf numFmtId="3" fontId="3" fillId="7" borderId="46" xfId="0" applyNumberFormat="1" applyFont="1" applyFill="1" applyBorder="1" applyAlignment="1">
      <alignment horizontal="center" vertical="center"/>
    </xf>
    <xf numFmtId="49" fontId="3" fillId="6" borderId="28" xfId="0" applyNumberFormat="1" applyFont="1" applyFill="1" applyBorder="1" applyAlignment="1" applyProtection="1">
      <alignment horizontal="center" vertical="center" wrapText="1"/>
      <protection locked="0"/>
    </xf>
    <xf numFmtId="3" fontId="3" fillId="7" borderId="19" xfId="0" applyNumberFormat="1" applyFont="1" applyFill="1" applyBorder="1" applyAlignment="1">
      <alignment horizontal="center" vertical="center"/>
    </xf>
    <xf numFmtId="3" fontId="7" fillId="7" borderId="71" xfId="0" applyNumberFormat="1" applyFont="1" applyFill="1" applyBorder="1" applyAlignment="1">
      <alignment horizontal="center" vertical="center"/>
    </xf>
    <xf numFmtId="3" fontId="3" fillId="7" borderId="68" xfId="0" applyNumberFormat="1" applyFont="1" applyFill="1" applyBorder="1" applyAlignment="1">
      <alignment horizontal="center" vertical="center"/>
    </xf>
    <xf numFmtId="3" fontId="3" fillId="7" borderId="43" xfId="0" applyNumberFormat="1" applyFont="1" applyFill="1" applyBorder="1" applyAlignment="1">
      <alignment horizontal="center" vertical="center"/>
    </xf>
    <xf numFmtId="3" fontId="3" fillId="7" borderId="73" xfId="0" applyNumberFormat="1" applyFont="1" applyFill="1" applyBorder="1" applyAlignment="1">
      <alignment horizontal="center" vertical="center"/>
    </xf>
    <xf numFmtId="3" fontId="7" fillId="7" borderId="0" xfId="0" applyNumberFormat="1" applyFont="1" applyFill="1" applyAlignment="1">
      <alignment horizontal="center" vertical="center"/>
    </xf>
    <xf numFmtId="3" fontId="7" fillId="7" borderId="62" xfId="0" applyNumberFormat="1" applyFont="1" applyFill="1" applyBorder="1" applyAlignment="1">
      <alignment horizontal="center" vertical="center"/>
    </xf>
    <xf numFmtId="3" fontId="7" fillId="7" borderId="76" xfId="0" applyNumberFormat="1" applyFont="1" applyFill="1" applyBorder="1" applyAlignment="1">
      <alignment horizontal="center" vertical="center"/>
    </xf>
    <xf numFmtId="3" fontId="7" fillId="7" borderId="36" xfId="0" applyNumberFormat="1" applyFont="1" applyFill="1" applyBorder="1" applyAlignment="1">
      <alignment horizontal="center" vertical="center"/>
    </xf>
    <xf numFmtId="3" fontId="3" fillId="7" borderId="0" xfId="0" applyNumberFormat="1" applyFont="1" applyFill="1" applyBorder="1" applyAlignment="1">
      <alignment horizontal="center" vertical="center"/>
    </xf>
    <xf numFmtId="3" fontId="7" fillId="11" borderId="65" xfId="0" applyNumberFormat="1" applyFont="1" applyFill="1" applyBorder="1" applyAlignment="1">
      <alignment horizontal="center" vertical="center"/>
    </xf>
    <xf numFmtId="3" fontId="7" fillId="7" borderId="52" xfId="0" applyNumberFormat="1" applyFont="1" applyFill="1" applyBorder="1" applyAlignment="1">
      <alignment horizontal="center" vertical="center"/>
    </xf>
    <xf numFmtId="3" fontId="3" fillId="7" borderId="63" xfId="0" applyNumberFormat="1" applyFont="1" applyFill="1" applyBorder="1" applyAlignment="1">
      <alignment horizontal="center" vertical="center"/>
    </xf>
    <xf numFmtId="3" fontId="3" fillId="5" borderId="60" xfId="0" applyNumberFormat="1" applyFont="1" applyFill="1" applyBorder="1" applyAlignment="1" applyProtection="1">
      <alignment horizontal="center" vertical="center"/>
      <protection locked="0"/>
    </xf>
    <xf numFmtId="49" fontId="3" fillId="6" borderId="77" xfId="0" applyNumberFormat="1" applyFont="1" applyFill="1" applyBorder="1" applyAlignment="1" applyProtection="1">
      <alignment horizontal="center" vertical="center" wrapText="1"/>
      <protection locked="0"/>
    </xf>
    <xf numFmtId="3" fontId="7" fillId="4" borderId="65" xfId="0" applyNumberFormat="1" applyFont="1" applyFill="1" applyBorder="1" applyAlignment="1">
      <alignment horizontal="center" vertical="center"/>
    </xf>
    <xf numFmtId="3" fontId="7" fillId="4" borderId="29" xfId="0" applyNumberFormat="1" applyFont="1" applyFill="1" applyBorder="1" applyAlignment="1">
      <alignment horizontal="center" vertical="center"/>
    </xf>
    <xf numFmtId="3" fontId="7" fillId="7" borderId="77" xfId="0" applyNumberFormat="1" applyFont="1" applyFill="1" applyBorder="1" applyAlignment="1">
      <alignment horizontal="center" vertical="center"/>
    </xf>
    <xf numFmtId="3" fontId="7" fillId="3" borderId="57" xfId="0" applyNumberFormat="1" applyFont="1" applyFill="1" applyBorder="1" applyAlignment="1">
      <alignment horizontal="center" vertical="center"/>
    </xf>
    <xf numFmtId="0" fontId="1" fillId="4" borderId="0" xfId="0" applyFont="1" applyFill="1" applyBorder="1" applyAlignment="1">
      <alignment horizontal="left" vertical="center"/>
    </xf>
    <xf numFmtId="14" fontId="1" fillId="4" borderId="0" xfId="0" applyNumberFormat="1" applyFont="1" applyFill="1" applyBorder="1" applyAlignment="1">
      <alignment vertical="center"/>
    </xf>
    <xf numFmtId="3" fontId="3" fillId="6" borderId="1"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0" fontId="21" fillId="0" borderId="0" xfId="0" applyNumberFormat="1" applyFont="1" applyBorder="1" applyAlignment="1" applyProtection="1">
      <alignment vertical="center"/>
    </xf>
    <xf numFmtId="0" fontId="21" fillId="0" borderId="0" xfId="0" applyNumberFormat="1" applyFont="1" applyBorder="1" applyAlignment="1" applyProtection="1">
      <alignment horizontal="right" vertical="center"/>
    </xf>
    <xf numFmtId="0" fontId="22" fillId="0" borderId="0" xfId="0" applyNumberFormat="1" applyFont="1" applyFill="1" applyBorder="1" applyAlignment="1" applyProtection="1">
      <alignment horizontal="left" vertical="center"/>
    </xf>
    <xf numFmtId="0" fontId="21" fillId="0" borderId="0" xfId="0" applyNumberFormat="1" applyFont="1" applyBorder="1" applyAlignment="1" applyProtection="1">
      <alignment horizontal="left" vertical="center"/>
    </xf>
    <xf numFmtId="0" fontId="22" fillId="0" borderId="0" xfId="0" applyNumberFormat="1" applyFont="1" applyProtection="1"/>
    <xf numFmtId="0" fontId="22" fillId="0" borderId="0" xfId="0" applyNumberFormat="1" applyFont="1" applyAlignment="1" applyProtection="1">
      <alignment horizontal="center" vertical="top"/>
    </xf>
    <xf numFmtId="3" fontId="3" fillId="0" borderId="26" xfId="0" applyNumberFormat="1" applyFont="1" applyFill="1" applyBorder="1" applyAlignment="1">
      <alignment vertical="center"/>
    </xf>
    <xf numFmtId="3" fontId="3" fillId="0" borderId="1" xfId="0" applyNumberFormat="1" applyFont="1" applyFill="1" applyBorder="1" applyAlignment="1">
      <alignment vertical="center"/>
    </xf>
    <xf numFmtId="3" fontId="3" fillId="0" borderId="27" xfId="0" applyNumberFormat="1" applyFont="1" applyFill="1" applyBorder="1" applyAlignment="1">
      <alignment vertical="center"/>
    </xf>
    <xf numFmtId="3" fontId="3" fillId="0" borderId="30" xfId="0" applyNumberFormat="1" applyFont="1" applyFill="1" applyBorder="1" applyAlignment="1">
      <alignment vertical="center"/>
    </xf>
    <xf numFmtId="3" fontId="3" fillId="0" borderId="31" xfId="0" applyNumberFormat="1" applyFont="1" applyFill="1" applyBorder="1" applyAlignment="1">
      <alignment vertical="center"/>
    </xf>
    <xf numFmtId="3" fontId="3" fillId="0" borderId="32" xfId="0" applyNumberFormat="1" applyFont="1" applyFill="1" applyBorder="1" applyAlignment="1">
      <alignment vertical="center"/>
    </xf>
    <xf numFmtId="3" fontId="3" fillId="0" borderId="1" xfId="0" applyNumberFormat="1" applyFont="1" applyFill="1" applyBorder="1" applyAlignment="1">
      <alignment horizontal="center" vertical="center"/>
    </xf>
    <xf numFmtId="3" fontId="7" fillId="0" borderId="11" xfId="0" applyNumberFormat="1" applyFont="1" applyFill="1" applyBorder="1" applyAlignment="1">
      <alignment vertical="center"/>
    </xf>
    <xf numFmtId="3" fontId="7" fillId="0" borderId="22" xfId="0" applyNumberFormat="1" applyFont="1" applyFill="1" applyBorder="1" applyAlignment="1">
      <alignment vertical="center"/>
    </xf>
    <xf numFmtId="3" fontId="3" fillId="0" borderId="22" xfId="0" applyNumberFormat="1" applyFont="1" applyFill="1" applyBorder="1" applyAlignment="1">
      <alignment horizontal="center" vertical="center"/>
    </xf>
    <xf numFmtId="3" fontId="7" fillId="0" borderId="23" xfId="0" applyNumberFormat="1" applyFont="1" applyFill="1" applyBorder="1" applyAlignment="1">
      <alignment vertical="center"/>
    </xf>
    <xf numFmtId="3" fontId="3" fillId="0" borderId="31" xfId="0" applyNumberFormat="1" applyFont="1" applyFill="1" applyBorder="1" applyAlignment="1">
      <alignment horizontal="center" vertical="center"/>
    </xf>
    <xf numFmtId="0" fontId="2" fillId="2" borderId="0" xfId="0" applyFont="1" applyFill="1" applyBorder="1" applyAlignment="1" applyProtection="1">
      <alignment horizontal="left" vertical="center"/>
    </xf>
    <xf numFmtId="0" fontId="1" fillId="0" borderId="0" xfId="0" applyFont="1" applyProtection="1"/>
    <xf numFmtId="0" fontId="0" fillId="0" borderId="0" xfId="0" applyAlignment="1" applyProtection="1">
      <alignment horizontal="center"/>
    </xf>
    <xf numFmtId="0" fontId="3" fillId="0" borderId="1" xfId="0" applyFont="1" applyFill="1" applyBorder="1" applyAlignment="1">
      <alignment vertical="center" wrapText="1"/>
    </xf>
    <xf numFmtId="49" fontId="16" fillId="0" borderId="25" xfId="1" applyNumberFormat="1" applyFont="1" applyBorder="1" applyAlignment="1" applyProtection="1">
      <alignment horizontal="left" vertical="center"/>
      <protection locked="0"/>
    </xf>
    <xf numFmtId="49" fontId="16" fillId="0" borderId="40" xfId="1" applyNumberFormat="1" applyFont="1" applyBorder="1" applyAlignment="1" applyProtection="1">
      <alignment horizontal="left" vertical="center"/>
      <protection locked="0"/>
    </xf>
    <xf numFmtId="49" fontId="16" fillId="0" borderId="69" xfId="1" applyNumberFormat="1" applyFont="1" applyBorder="1" applyAlignment="1" applyProtection="1">
      <alignment horizontal="left" vertical="center"/>
      <protection locked="0"/>
    </xf>
    <xf numFmtId="0" fontId="2" fillId="2" borderId="0" xfId="0" applyFont="1" applyFill="1" applyAlignment="1" applyProtection="1">
      <alignment horizontal="left" vertical="center"/>
    </xf>
    <xf numFmtId="0" fontId="12" fillId="3" borderId="11" xfId="0" applyFont="1" applyFill="1" applyBorder="1" applyAlignment="1" applyProtection="1">
      <alignment horizontal="left" vertical="center" wrapText="1"/>
    </xf>
    <xf numFmtId="0" fontId="12" fillId="3" borderId="22" xfId="0" applyFont="1" applyFill="1" applyBorder="1" applyAlignment="1" applyProtection="1">
      <alignment horizontal="left" vertical="center" wrapText="1"/>
    </xf>
    <xf numFmtId="0" fontId="12" fillId="3" borderId="23" xfId="0" applyFont="1" applyFill="1" applyBorder="1" applyAlignment="1" applyProtection="1">
      <alignment horizontal="left" vertical="center" wrapText="1"/>
    </xf>
    <xf numFmtId="49" fontId="14" fillId="0" borderId="1" xfId="0" applyNumberFormat="1" applyFont="1" applyBorder="1" applyAlignment="1" applyProtection="1">
      <alignment horizontal="left" vertical="center" wrapText="1"/>
      <protection locked="0"/>
    </xf>
    <xf numFmtId="49" fontId="14" fillId="0" borderId="27" xfId="0" applyNumberFormat="1" applyFont="1" applyBorder="1" applyAlignment="1" applyProtection="1">
      <alignment horizontal="left" vertical="center" wrapText="1"/>
      <protection locked="0"/>
    </xf>
    <xf numFmtId="49" fontId="14" fillId="0" borderId="31" xfId="0" applyNumberFormat="1" applyFont="1" applyBorder="1" applyAlignment="1" applyProtection="1">
      <alignment horizontal="left" vertical="center" wrapText="1"/>
      <protection locked="0"/>
    </xf>
    <xf numFmtId="49" fontId="14" fillId="0" borderId="32" xfId="0" applyNumberFormat="1" applyFont="1" applyBorder="1" applyAlignment="1" applyProtection="1">
      <alignment horizontal="left" vertical="center" wrapText="1"/>
      <protection locked="0"/>
    </xf>
    <xf numFmtId="0" fontId="12" fillId="3" borderId="2" xfId="0" applyFont="1" applyFill="1" applyBorder="1" applyAlignment="1" applyProtection="1">
      <alignment horizontal="left" vertical="center" wrapText="1"/>
    </xf>
    <xf numFmtId="0" fontId="12" fillId="3" borderId="58" xfId="0" applyFont="1" applyFill="1" applyBorder="1" applyAlignment="1" applyProtection="1">
      <alignment horizontal="left" vertical="center" wrapText="1"/>
    </xf>
    <xf numFmtId="49" fontId="16" fillId="0" borderId="8" xfId="1" applyNumberFormat="1" applyFont="1" applyBorder="1" applyAlignment="1" applyProtection="1">
      <alignment horizontal="left" vertical="center" wrapText="1"/>
      <protection locked="0"/>
    </xf>
    <xf numFmtId="49" fontId="16" fillId="0" borderId="9" xfId="1" applyNumberFormat="1" applyFont="1" applyBorder="1" applyAlignment="1" applyProtection="1">
      <alignment horizontal="left" vertical="center" wrapText="1"/>
      <protection locked="0"/>
    </xf>
    <xf numFmtId="49" fontId="16" fillId="0" borderId="10" xfId="1" applyNumberFormat="1" applyFont="1" applyBorder="1" applyAlignment="1" applyProtection="1">
      <alignment horizontal="left" vertical="center" wrapText="1"/>
      <protection locked="0"/>
    </xf>
    <xf numFmtId="0" fontId="12" fillId="8" borderId="6" xfId="0" applyFont="1" applyFill="1" applyBorder="1" applyAlignment="1" applyProtection="1">
      <alignment horizontal="left" vertical="center"/>
    </xf>
    <xf numFmtId="0" fontId="12" fillId="8" borderId="38" xfId="0" applyFont="1" applyFill="1" applyBorder="1" applyAlignment="1" applyProtection="1">
      <alignment horizontal="left" vertical="center"/>
    </xf>
    <xf numFmtId="0" fontId="12" fillId="8" borderId="7" xfId="0" applyFont="1" applyFill="1" applyBorder="1" applyAlignment="1" applyProtection="1">
      <alignment horizontal="left" vertical="center"/>
    </xf>
    <xf numFmtId="0" fontId="7" fillId="4" borderId="1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3" fillId="0" borderId="66" xfId="0" applyFont="1" applyBorder="1" applyAlignment="1" applyProtection="1">
      <alignment horizontal="center" vertical="top"/>
    </xf>
    <xf numFmtId="0" fontId="3" fillId="0" borderId="61" xfId="0" applyFont="1" applyBorder="1" applyAlignment="1" applyProtection="1">
      <alignment horizontal="center" vertical="top"/>
    </xf>
    <xf numFmtId="0" fontId="3" fillId="0" borderId="36" xfId="0" applyFont="1" applyBorder="1" applyAlignment="1" applyProtection="1">
      <alignment horizontal="center" vertical="top"/>
    </xf>
    <xf numFmtId="0" fontId="3" fillId="0" borderId="63" xfId="0" applyFont="1" applyBorder="1" applyAlignment="1" applyProtection="1">
      <alignment horizontal="left" vertical="top" wrapText="1"/>
    </xf>
    <xf numFmtId="0" fontId="3" fillId="0" borderId="56" xfId="0" applyFont="1" applyBorder="1" applyAlignment="1" applyProtection="1">
      <alignment horizontal="left" vertical="top" wrapText="1"/>
    </xf>
    <xf numFmtId="0" fontId="3" fillId="0" borderId="34" xfId="0" applyFont="1" applyBorder="1" applyAlignment="1" applyProtection="1">
      <alignment horizontal="left" vertical="top" wrapText="1"/>
    </xf>
    <xf numFmtId="0" fontId="3" fillId="0" borderId="13"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39" xfId="0" applyFont="1" applyFill="1" applyBorder="1" applyAlignment="1">
      <alignment horizontal="left" vertical="top" wrapText="1"/>
    </xf>
    <xf numFmtId="0" fontId="7" fillId="4" borderId="1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4" fillId="3" borderId="2"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3" borderId="4" xfId="0" applyFont="1" applyFill="1" applyBorder="1" applyAlignment="1" applyProtection="1">
      <alignment horizontal="left" vertical="center" wrapText="1"/>
    </xf>
    <xf numFmtId="0" fontId="7" fillId="4" borderId="1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12" xfId="0" applyFont="1" applyFill="1" applyBorder="1" applyAlignment="1">
      <alignment horizontal="center" vertical="center"/>
    </xf>
    <xf numFmtId="0" fontId="7" fillId="0" borderId="48" xfId="0" applyFont="1" applyBorder="1" applyAlignment="1" applyProtection="1">
      <alignment horizontal="center" vertical="center" textRotation="90" wrapText="1"/>
    </xf>
    <xf numFmtId="0" fontId="7" fillId="0" borderId="30" xfId="0" applyFont="1" applyBorder="1" applyAlignment="1" applyProtection="1">
      <alignment horizontal="center" vertical="center" textRotation="90" wrapText="1"/>
    </xf>
    <xf numFmtId="0" fontId="7" fillId="0" borderId="50" xfId="0" applyFont="1" applyBorder="1" applyAlignment="1" applyProtection="1">
      <alignment horizontal="center" vertical="center" textRotation="90" wrapText="1"/>
    </xf>
    <xf numFmtId="0" fontId="7" fillId="0" borderId="32" xfId="0" applyFont="1" applyBorder="1" applyAlignment="1" applyProtection="1">
      <alignment horizontal="center" vertical="center" textRotation="90" wrapText="1"/>
    </xf>
    <xf numFmtId="0" fontId="7" fillId="4" borderId="7"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3" fillId="0" borderId="63" xfId="0" applyFont="1" applyBorder="1" applyAlignment="1" applyProtection="1">
      <alignment horizontal="center" vertical="top" wrapText="1"/>
    </xf>
    <xf numFmtId="0" fontId="3" fillId="0" borderId="56" xfId="0" applyFont="1" applyBorder="1" applyAlignment="1" applyProtection="1">
      <alignment horizontal="center" vertical="top" wrapText="1"/>
    </xf>
    <xf numFmtId="0" fontId="3" fillId="0" borderId="34" xfId="0" applyFont="1" applyBorder="1" applyAlignment="1" applyProtection="1">
      <alignment horizontal="center" vertical="top" wrapText="1"/>
    </xf>
    <xf numFmtId="0" fontId="3" fillId="0" borderId="66" xfId="0" applyFont="1" applyBorder="1" applyAlignment="1" applyProtection="1">
      <alignment horizontal="center" vertical="top" wrapText="1"/>
    </xf>
    <xf numFmtId="0" fontId="3" fillId="0" borderId="61" xfId="0" applyFont="1" applyBorder="1" applyAlignment="1" applyProtection="1">
      <alignment horizontal="center" vertical="top" wrapText="1"/>
    </xf>
    <xf numFmtId="0" fontId="3" fillId="0" borderId="36" xfId="0" applyFont="1" applyBorder="1" applyAlignment="1" applyProtection="1">
      <alignment horizontal="center" vertical="top" wrapText="1"/>
    </xf>
    <xf numFmtId="0" fontId="3" fillId="0" borderId="13" xfId="0" applyFont="1" applyBorder="1" applyAlignment="1">
      <alignment horizontal="left" vertical="top" wrapText="1"/>
    </xf>
    <xf numFmtId="0" fontId="3" fillId="0" borderId="20" xfId="0" applyFont="1" applyBorder="1" applyAlignment="1">
      <alignment horizontal="left" vertical="top" wrapText="1"/>
    </xf>
    <xf numFmtId="0" fontId="3" fillId="0" borderId="39" xfId="0" applyFont="1" applyBorder="1" applyAlignment="1">
      <alignment horizontal="left" vertical="top" wrapText="1"/>
    </xf>
    <xf numFmtId="0" fontId="3" fillId="0" borderId="13" xfId="0" applyFont="1" applyBorder="1" applyAlignment="1" applyProtection="1">
      <alignment horizontal="left" vertical="top" wrapText="1"/>
    </xf>
    <xf numFmtId="0" fontId="3" fillId="0" borderId="20" xfId="0" applyFont="1" applyBorder="1" applyAlignment="1" applyProtection="1">
      <alignment horizontal="left" vertical="top" wrapText="1"/>
    </xf>
    <xf numFmtId="0" fontId="3" fillId="0" borderId="39" xfId="0" applyFont="1" applyBorder="1" applyAlignment="1" applyProtection="1">
      <alignment horizontal="left" vertical="top" wrapText="1"/>
    </xf>
    <xf numFmtId="0" fontId="3" fillId="0" borderId="13" xfId="0" applyFont="1" applyBorder="1" applyAlignment="1" applyProtection="1">
      <alignment horizontal="center" vertical="top"/>
    </xf>
    <xf numFmtId="0" fontId="3" fillId="0" borderId="20" xfId="0" applyFont="1" applyBorder="1" applyAlignment="1" applyProtection="1">
      <alignment horizontal="center" vertical="top"/>
    </xf>
    <xf numFmtId="0" fontId="3" fillId="0" borderId="39" xfId="0" applyFont="1" applyBorder="1" applyAlignment="1" applyProtection="1">
      <alignment horizontal="center" vertical="top"/>
    </xf>
    <xf numFmtId="0" fontId="3" fillId="0" borderId="56" xfId="0" applyFont="1" applyBorder="1" applyAlignment="1" applyProtection="1">
      <alignment horizontal="center" vertical="top"/>
    </xf>
    <xf numFmtId="0" fontId="3" fillId="0" borderId="34" xfId="0" applyFont="1" applyBorder="1" applyAlignment="1" applyProtection="1">
      <alignment horizontal="center" vertical="top"/>
    </xf>
    <xf numFmtId="0" fontId="3" fillId="0" borderId="63" xfId="0" applyFont="1" applyBorder="1" applyAlignment="1" applyProtection="1">
      <alignment horizontal="center" vertical="top"/>
    </xf>
    <xf numFmtId="0" fontId="3" fillId="5" borderId="11" xfId="0" applyFont="1" applyFill="1" applyBorder="1" applyAlignment="1">
      <alignment horizontal="left" vertical="top" wrapText="1"/>
    </xf>
    <xf numFmtId="0" fontId="3" fillId="5" borderId="23" xfId="0" applyFont="1" applyFill="1" applyBorder="1" applyAlignment="1">
      <alignment horizontal="left" vertical="top" wrapText="1"/>
    </xf>
    <xf numFmtId="0" fontId="3" fillId="5" borderId="26" xfId="0" applyFont="1" applyFill="1" applyBorder="1" applyAlignment="1">
      <alignment horizontal="left" vertical="top" wrapText="1"/>
    </xf>
    <xf numFmtId="0" fontId="3" fillId="5" borderId="30" xfId="0" applyFont="1" applyFill="1" applyBorder="1" applyAlignment="1">
      <alignment horizontal="left" vertical="top" wrapText="1"/>
    </xf>
    <xf numFmtId="0" fontId="7" fillId="0" borderId="11" xfId="0" applyFont="1" applyBorder="1" applyAlignment="1" applyProtection="1">
      <alignment horizontal="center" vertical="center" textRotation="90" wrapText="1"/>
    </xf>
    <xf numFmtId="0" fontId="7" fillId="0" borderId="23" xfId="0" applyFont="1" applyBorder="1" applyAlignment="1" applyProtection="1">
      <alignment horizontal="center" vertical="center" textRotation="90" wrapText="1"/>
    </xf>
    <xf numFmtId="0" fontId="3" fillId="5" borderId="13" xfId="0" applyFont="1" applyFill="1" applyBorder="1" applyAlignment="1">
      <alignment horizontal="left" vertical="top" wrapText="1"/>
    </xf>
    <xf numFmtId="0" fontId="3" fillId="5" borderId="20" xfId="0" applyFont="1" applyFill="1" applyBorder="1" applyAlignment="1">
      <alignment horizontal="left" vertical="top" wrapText="1"/>
    </xf>
    <xf numFmtId="0" fontId="3" fillId="5" borderId="39" xfId="0" applyFont="1" applyFill="1" applyBorder="1" applyAlignment="1">
      <alignment horizontal="left" vertical="top" wrapText="1"/>
    </xf>
    <xf numFmtId="0" fontId="3" fillId="0" borderId="11" xfId="0" applyFont="1" applyBorder="1" applyAlignment="1" applyProtection="1">
      <alignment horizontal="center" vertical="top" wrapText="1"/>
    </xf>
    <xf numFmtId="0" fontId="3" fillId="0" borderId="30" xfId="0" applyFont="1" applyBorder="1" applyAlignment="1" applyProtection="1">
      <alignment horizontal="center" vertical="top" wrapText="1"/>
    </xf>
    <xf numFmtId="0" fontId="3" fillId="0" borderId="9" xfId="0" applyFont="1" applyBorder="1" applyAlignment="1" applyProtection="1">
      <alignment horizontal="center" vertical="top" wrapText="1"/>
    </xf>
    <xf numFmtId="0" fontId="3" fillId="0" borderId="0" xfId="0" applyFont="1" applyBorder="1" applyAlignment="1" applyProtection="1">
      <alignment horizontal="center" vertical="top" wrapText="1"/>
    </xf>
    <xf numFmtId="0" fontId="3" fillId="0" borderId="65" xfId="0" applyFont="1" applyBorder="1" applyAlignment="1" applyProtection="1">
      <alignment horizontal="center" vertical="top" wrapText="1"/>
    </xf>
    <xf numFmtId="0" fontId="3" fillId="0" borderId="11" xfId="0" applyFont="1" applyBorder="1" applyAlignment="1" applyProtection="1">
      <alignment horizontal="left" vertical="top" wrapText="1"/>
    </xf>
    <xf numFmtId="0" fontId="3" fillId="0" borderId="30" xfId="0" applyFont="1" applyBorder="1" applyAlignment="1" applyProtection="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2" borderId="62"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2" fillId="0" borderId="0" xfId="0" applyNumberFormat="1" applyFont="1" applyBorder="1" applyAlignment="1" applyProtection="1">
      <alignment horizontal="left" vertical="center"/>
    </xf>
    <xf numFmtId="0" fontId="3" fillId="0" borderId="38" xfId="0" applyFont="1" applyBorder="1" applyAlignment="1" applyProtection="1">
      <alignment horizontal="center" vertical="top" wrapText="1"/>
    </xf>
    <xf numFmtId="0" fontId="3" fillId="0" borderId="57" xfId="0" applyFont="1" applyBorder="1" applyAlignment="1" applyProtection="1">
      <alignment horizontal="center" vertical="top" wrapText="1"/>
    </xf>
    <xf numFmtId="0" fontId="4" fillId="3" borderId="38" xfId="0" applyFont="1" applyFill="1" applyBorder="1" applyAlignment="1" applyProtection="1">
      <alignment horizontal="left" vertical="center" wrapText="1"/>
    </xf>
    <xf numFmtId="0" fontId="4" fillId="3" borderId="7" xfId="0" applyFont="1" applyFill="1" applyBorder="1" applyAlignment="1" applyProtection="1">
      <alignment horizontal="left" vertical="center" wrapText="1"/>
    </xf>
    <xf numFmtId="0" fontId="7" fillId="4" borderId="11" xfId="0" applyFont="1" applyFill="1" applyBorder="1" applyAlignment="1" applyProtection="1">
      <alignment horizontal="center" vertical="center" textRotation="90" wrapText="1"/>
    </xf>
    <xf numFmtId="0" fontId="7" fillId="4" borderId="30" xfId="0" applyFont="1" applyFill="1" applyBorder="1" applyAlignment="1" applyProtection="1">
      <alignment horizontal="center" vertical="center" textRotation="90" wrapText="1"/>
    </xf>
    <xf numFmtId="0" fontId="7" fillId="4" borderId="23" xfId="0" applyFont="1" applyFill="1" applyBorder="1" applyAlignment="1" applyProtection="1">
      <alignment horizontal="center" vertical="center" textRotation="90" wrapText="1"/>
    </xf>
    <xf numFmtId="0" fontId="7" fillId="4" borderId="32" xfId="0" applyFont="1" applyFill="1" applyBorder="1" applyAlignment="1" applyProtection="1">
      <alignment horizontal="center" vertical="center" textRotation="90" wrapText="1"/>
    </xf>
    <xf numFmtId="0" fontId="2" fillId="2" borderId="0" xfId="0" applyFont="1" applyFill="1" applyAlignment="1">
      <alignment horizontal="left" vertical="center"/>
    </xf>
    <xf numFmtId="0" fontId="6" fillId="3" borderId="2" xfId="0" applyFont="1" applyFill="1" applyBorder="1" applyAlignment="1" applyProtection="1">
      <alignment horizontal="center" vertical="top"/>
    </xf>
    <xf numFmtId="0" fontId="6" fillId="3" borderId="3" xfId="0" applyFont="1" applyFill="1" applyBorder="1" applyAlignment="1" applyProtection="1">
      <alignment horizontal="center" vertical="top"/>
    </xf>
    <xf numFmtId="0" fontId="6" fillId="3" borderId="4" xfId="0" applyFont="1" applyFill="1" applyBorder="1" applyAlignment="1" applyProtection="1">
      <alignment horizontal="center" vertical="top"/>
    </xf>
    <xf numFmtId="0" fontId="7" fillId="4" borderId="6"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57" xfId="0" applyFont="1" applyFill="1" applyBorder="1" applyAlignment="1">
      <alignment horizontal="center" vertical="center" wrapText="1"/>
    </xf>
    <xf numFmtId="3" fontId="3" fillId="0" borderId="13" xfId="0" applyNumberFormat="1" applyFont="1" applyBorder="1" applyAlignment="1" applyProtection="1">
      <alignment horizontal="left" vertical="top" wrapText="1"/>
      <protection locked="0"/>
    </xf>
    <xf numFmtId="3" fontId="3" fillId="0" borderId="20" xfId="0" applyNumberFormat="1" applyFont="1" applyBorder="1" applyAlignment="1" applyProtection="1">
      <alignment horizontal="left" vertical="top" wrapText="1"/>
      <protection locked="0"/>
    </xf>
    <xf numFmtId="3" fontId="3" fillId="0" borderId="39" xfId="0" applyNumberFormat="1" applyFont="1" applyBorder="1" applyAlignment="1" applyProtection="1">
      <alignment horizontal="left" vertical="top" wrapText="1"/>
      <protection locked="0"/>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7" xfId="0" applyFont="1" applyFill="1" applyBorder="1" applyAlignment="1">
      <alignment horizontal="center" vertical="center"/>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31" xfId="0" applyFont="1" applyFill="1" applyBorder="1" applyAlignment="1">
      <alignment horizontal="left" vertical="top" wrapText="1"/>
    </xf>
    <xf numFmtId="0" fontId="3" fillId="0" borderId="32" xfId="0" applyFont="1" applyFill="1" applyBorder="1" applyAlignment="1">
      <alignment horizontal="left" vertical="top" wrapText="1"/>
    </xf>
    <xf numFmtId="0" fontId="2" fillId="2" borderId="0" xfId="0" applyFont="1" applyFill="1" applyAlignment="1">
      <alignment horizontal="left"/>
    </xf>
    <xf numFmtId="0" fontId="6" fillId="3" borderId="2" xfId="0" applyFont="1" applyFill="1" applyBorder="1" applyAlignment="1">
      <alignment horizontal="center" vertical="top"/>
    </xf>
    <xf numFmtId="0" fontId="6" fillId="3" borderId="3" xfId="0" applyFont="1" applyFill="1" applyBorder="1" applyAlignment="1">
      <alignment horizontal="center" vertical="top"/>
    </xf>
    <xf numFmtId="0" fontId="6" fillId="3" borderId="4" xfId="0" applyFont="1" applyFill="1" applyBorder="1" applyAlignment="1">
      <alignment horizontal="center" vertical="top"/>
    </xf>
    <xf numFmtId="0" fontId="7" fillId="4" borderId="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6" fillId="3" borderId="38" xfId="0" applyFont="1" applyFill="1" applyBorder="1" applyAlignment="1">
      <alignment horizontal="center" vertical="top"/>
    </xf>
    <xf numFmtId="0" fontId="6" fillId="3" borderId="7" xfId="0" applyFont="1" applyFill="1" applyBorder="1" applyAlignment="1">
      <alignment horizontal="center" vertical="top"/>
    </xf>
    <xf numFmtId="0" fontId="7" fillId="3" borderId="45"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6" fillId="3" borderId="2" xfId="0" applyFont="1" applyFill="1" applyBorder="1" applyAlignment="1">
      <alignment horizontal="left" vertical="top"/>
    </xf>
    <xf numFmtId="0" fontId="6" fillId="3" borderId="3" xfId="0" applyFont="1" applyFill="1" applyBorder="1" applyAlignment="1">
      <alignment horizontal="left" vertical="top"/>
    </xf>
    <xf numFmtId="0" fontId="6" fillId="3" borderId="4" xfId="0" applyFont="1" applyFill="1" applyBorder="1" applyAlignment="1">
      <alignment horizontal="left" vertical="top"/>
    </xf>
    <xf numFmtId="0" fontId="3" fillId="0" borderId="49" xfId="0" applyFont="1" applyFill="1" applyBorder="1" applyAlignment="1">
      <alignment horizontal="left" vertical="top" wrapText="1"/>
    </xf>
    <xf numFmtId="0" fontId="3" fillId="0" borderId="50" xfId="0" applyFont="1" applyFill="1" applyBorder="1" applyAlignment="1">
      <alignment horizontal="left" vertical="top"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3" fillId="5" borderId="31" xfId="0" applyFont="1" applyFill="1" applyBorder="1" applyAlignment="1">
      <alignment horizontal="left" vertical="top" wrapText="1"/>
    </xf>
    <xf numFmtId="0" fontId="3" fillId="5" borderId="32" xfId="0" applyFont="1" applyFill="1" applyBorder="1" applyAlignment="1">
      <alignment horizontal="left" vertical="top" wrapText="1"/>
    </xf>
    <xf numFmtId="14" fontId="1" fillId="10" borderId="0" xfId="0" applyNumberFormat="1" applyFont="1" applyFill="1" applyBorder="1" applyAlignment="1">
      <alignment horizontal="center" vertical="center"/>
    </xf>
    <xf numFmtId="0" fontId="7" fillId="4" borderId="53"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4" borderId="69"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4" fillId="3" borderId="58"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52" xfId="0" applyFont="1" applyFill="1" applyBorder="1" applyAlignment="1">
      <alignment horizontal="center" vertical="center"/>
    </xf>
    <xf numFmtId="0" fontId="10" fillId="2" borderId="0" xfId="0" applyFont="1" applyFill="1" applyAlignment="1">
      <alignment horizontal="left" vertical="center"/>
    </xf>
    <xf numFmtId="0" fontId="20" fillId="12" borderId="11" xfId="0" applyFont="1" applyFill="1" applyBorder="1" applyAlignment="1">
      <alignment horizontal="left" vertical="center" wrapText="1"/>
    </xf>
    <xf numFmtId="0" fontId="20" fillId="12" borderId="22" xfId="0" applyFont="1" applyFill="1" applyBorder="1" applyAlignment="1">
      <alignment horizontal="left" vertical="center" wrapText="1"/>
    </xf>
    <xf numFmtId="0" fontId="20" fillId="12" borderId="23" xfId="0" applyFont="1" applyFill="1" applyBorder="1" applyAlignment="1">
      <alignment horizontal="left" vertical="center" wrapText="1"/>
    </xf>
    <xf numFmtId="0" fontId="20" fillId="12" borderId="67" xfId="0" applyFont="1" applyFill="1" applyBorder="1" applyAlignment="1">
      <alignment horizontal="left" vertical="center" wrapText="1"/>
    </xf>
    <xf numFmtId="0" fontId="20" fillId="12" borderId="49" xfId="0" applyFont="1" applyFill="1" applyBorder="1" applyAlignment="1">
      <alignment horizontal="left" vertical="center" wrapText="1"/>
    </xf>
    <xf numFmtId="0" fontId="20" fillId="12" borderId="50" xfId="0" applyFont="1" applyFill="1" applyBorder="1" applyAlignment="1">
      <alignment horizontal="left" vertical="center" wrapText="1"/>
    </xf>
    <xf numFmtId="0" fontId="20" fillId="12" borderId="48" xfId="0" applyFont="1" applyFill="1" applyBorder="1" applyAlignment="1">
      <alignment horizontal="left" vertical="center" wrapText="1"/>
    </xf>
    <xf numFmtId="0" fontId="1" fillId="3" borderId="11"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54"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66" xfId="0" applyFont="1" applyFill="1" applyBorder="1" applyAlignment="1">
      <alignment horizontal="center" vertical="center"/>
    </xf>
    <xf numFmtId="0" fontId="17" fillId="12" borderId="48" xfId="0" applyFont="1" applyFill="1" applyBorder="1" applyAlignment="1">
      <alignment horizontal="left" vertical="center" wrapText="1"/>
    </xf>
    <xf numFmtId="0" fontId="17" fillId="12" borderId="49" xfId="0" applyFont="1" applyFill="1" applyBorder="1" applyAlignment="1">
      <alignment horizontal="left" vertical="center" wrapText="1"/>
    </xf>
    <xf numFmtId="0" fontId="17" fillId="12" borderId="50" xfId="0" applyFont="1" applyFill="1" applyBorder="1" applyAlignment="1">
      <alignment horizontal="left" vertical="center" wrapText="1"/>
    </xf>
    <xf numFmtId="0" fontId="7" fillId="4" borderId="2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49"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20" fillId="12" borderId="45" xfId="0" applyFont="1" applyFill="1" applyBorder="1" applyAlignment="1">
      <alignment horizontal="left" vertical="center" wrapText="1"/>
    </xf>
    <xf numFmtId="0" fontId="20" fillId="12" borderId="51" xfId="0" applyFont="1" applyFill="1" applyBorder="1" applyAlignment="1">
      <alignment horizontal="left" vertical="center" wrapText="1"/>
    </xf>
    <xf numFmtId="0" fontId="20" fillId="12" borderId="52" xfId="0" applyFont="1" applyFill="1" applyBorder="1" applyAlignment="1">
      <alignment horizontal="left" vertical="center" wrapText="1"/>
    </xf>
    <xf numFmtId="0" fontId="20" fillId="12" borderId="74" xfId="0" applyFont="1" applyFill="1" applyBorder="1" applyAlignment="1">
      <alignment horizontal="left" vertical="center" wrapText="1"/>
    </xf>
    <xf numFmtId="1" fontId="14" fillId="2" borderId="8" xfId="0" applyNumberFormat="1" applyFont="1" applyFill="1" applyBorder="1" applyAlignment="1" applyProtection="1">
      <alignment horizontal="center" vertical="center"/>
    </xf>
    <xf numFmtId="1" fontId="14" fillId="9" borderId="29" xfId="0" applyNumberFormat="1" applyFont="1" applyFill="1" applyBorder="1" applyAlignment="1" applyProtection="1">
      <alignment horizontal="center" vertical="center"/>
    </xf>
    <xf numFmtId="49" fontId="16" fillId="0" borderId="29" xfId="1" applyNumberFormat="1" applyFont="1" applyBorder="1" applyAlignment="1" applyProtection="1">
      <alignment horizontal="left" vertical="center"/>
      <protection locked="0"/>
    </xf>
    <xf numFmtId="49" fontId="16" fillId="0" borderId="65" xfId="1" applyNumberFormat="1" applyFont="1" applyBorder="1" applyAlignment="1" applyProtection="1">
      <alignment horizontal="left" vertical="center"/>
      <protection locked="0"/>
    </xf>
    <xf numFmtId="49" fontId="16" fillId="0" borderId="70" xfId="1" applyNumberFormat="1" applyFont="1" applyBorder="1" applyAlignment="1" applyProtection="1">
      <alignment horizontal="left" vertical="center"/>
      <protection locked="0"/>
    </xf>
  </cellXfs>
  <cellStyles count="2">
    <cellStyle name="Link" xfId="1" builtinId="8"/>
    <cellStyle name="Standard" xfId="0" builtinId="0"/>
  </cellStyles>
  <dxfs count="5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val="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F311-B78C-4BB5-82A2-AB9C431737D4}">
  <sheetPr codeName="Tabelle1">
    <tabColor theme="3" tint="0.39997558519241921"/>
    <pageSetUpPr fitToPage="1"/>
  </sheetPr>
  <dimension ref="B1:G26"/>
  <sheetViews>
    <sheetView showGridLines="0" tabSelected="1" zoomScaleNormal="100" workbookViewId="0">
      <selection activeCell="C8" sqref="C8:D8"/>
    </sheetView>
  </sheetViews>
  <sheetFormatPr baseColWidth="10" defaultColWidth="10.625" defaultRowHeight="14.25" x14ac:dyDescent="0.2"/>
  <cols>
    <col min="1" max="1" width="2.625" style="96" customWidth="1"/>
    <col min="2" max="2" width="15.625" style="97" customWidth="1"/>
    <col min="3" max="3" width="38.25" style="97" customWidth="1"/>
    <col min="4" max="4" width="30.625" style="97" customWidth="1"/>
    <col min="5" max="5" width="38.75" style="97" customWidth="1"/>
    <col min="6" max="6" width="2.625" style="96" customWidth="1"/>
    <col min="7" max="16384" width="10.625" style="96"/>
  </cols>
  <sheetData>
    <row r="1" spans="2:7" ht="27.75" x14ac:dyDescent="0.2">
      <c r="B1" s="292" t="s">
        <v>46</v>
      </c>
      <c r="C1" s="292"/>
      <c r="D1" s="292"/>
      <c r="E1" s="292"/>
    </row>
    <row r="2" spans="2:7" ht="15" thickBot="1" x14ac:dyDescent="0.25"/>
    <row r="3" spans="2:7" ht="28.5" customHeight="1" thickBot="1" x14ac:dyDescent="0.25">
      <c r="B3" s="107" t="s">
        <v>228</v>
      </c>
      <c r="C3" s="108"/>
      <c r="D3" s="107" t="s">
        <v>229</v>
      </c>
      <c r="E3" s="108"/>
    </row>
    <row r="4" spans="2:7" ht="15" customHeight="1" thickBot="1" x14ac:dyDescent="0.25">
      <c r="C4" s="98"/>
      <c r="D4" s="99"/>
    </row>
    <row r="5" spans="2:7" ht="45.6" customHeight="1" thickBot="1" x14ac:dyDescent="0.25">
      <c r="B5" s="300" t="s">
        <v>230</v>
      </c>
      <c r="C5" s="301"/>
      <c r="D5" s="106"/>
    </row>
    <row r="6" spans="2:7" ht="15" customHeight="1" thickBot="1" x14ac:dyDescent="0.25"/>
    <row r="7" spans="2:7" ht="28.5" customHeight="1" x14ac:dyDescent="0.2">
      <c r="B7" s="293" t="s">
        <v>231</v>
      </c>
      <c r="C7" s="294"/>
      <c r="D7" s="295"/>
    </row>
    <row r="8" spans="2:7" ht="28.5" customHeight="1" x14ac:dyDescent="0.2">
      <c r="B8" s="100" t="s">
        <v>232</v>
      </c>
      <c r="C8" s="296"/>
      <c r="D8" s="297"/>
    </row>
    <row r="9" spans="2:7" ht="28.5" customHeight="1" x14ac:dyDescent="0.2">
      <c r="B9" s="100" t="s">
        <v>233</v>
      </c>
      <c r="C9" s="296"/>
      <c r="D9" s="297"/>
    </row>
    <row r="10" spans="2:7" ht="28.5" customHeight="1" x14ac:dyDescent="0.2">
      <c r="B10" s="100" t="s">
        <v>234</v>
      </c>
      <c r="C10" s="296"/>
      <c r="D10" s="297"/>
    </row>
    <row r="11" spans="2:7" ht="28.5" customHeight="1" thickBot="1" x14ac:dyDescent="0.25">
      <c r="B11" s="101" t="s">
        <v>235</v>
      </c>
      <c r="C11" s="298"/>
      <c r="D11" s="299"/>
    </row>
    <row r="12" spans="2:7" ht="15" customHeight="1" thickBot="1" x14ac:dyDescent="0.25"/>
    <row r="13" spans="2:7" ht="27" thickBot="1" x14ac:dyDescent="0.25">
      <c r="B13" s="102" t="s">
        <v>47</v>
      </c>
      <c r="C13" s="305" t="s">
        <v>48</v>
      </c>
      <c r="D13" s="306"/>
      <c r="E13" s="307"/>
    </row>
    <row r="14" spans="2:7" ht="23.1" customHeight="1" x14ac:dyDescent="0.25">
      <c r="B14" s="476">
        <v>1</v>
      </c>
      <c r="C14" s="302" t="s">
        <v>94</v>
      </c>
      <c r="D14" s="303"/>
      <c r="E14" s="304"/>
      <c r="F14" s="179"/>
      <c r="G14" s="179"/>
    </row>
    <row r="15" spans="2:7" ht="23.1" customHeight="1" x14ac:dyDescent="0.25">
      <c r="B15" s="103">
        <v>2</v>
      </c>
      <c r="C15" s="289" t="s">
        <v>93</v>
      </c>
      <c r="D15" s="290"/>
      <c r="E15" s="291"/>
      <c r="F15" s="179"/>
      <c r="G15" s="179"/>
    </row>
    <row r="16" spans="2:7" ht="23.25" customHeight="1" x14ac:dyDescent="0.25">
      <c r="B16" s="104">
        <v>3</v>
      </c>
      <c r="C16" s="289" t="s">
        <v>77</v>
      </c>
      <c r="D16" s="290"/>
      <c r="E16" s="291"/>
      <c r="F16" s="179"/>
      <c r="G16" s="105"/>
    </row>
    <row r="17" spans="2:7" ht="23.25" customHeight="1" x14ac:dyDescent="0.2">
      <c r="B17" s="104">
        <v>4</v>
      </c>
      <c r="C17" s="289" t="s">
        <v>76</v>
      </c>
      <c r="D17" s="290"/>
      <c r="E17" s="291"/>
    </row>
    <row r="18" spans="2:7" ht="23.25" customHeight="1" x14ac:dyDescent="0.2">
      <c r="B18" s="104">
        <v>5</v>
      </c>
      <c r="C18" s="289" t="s">
        <v>75</v>
      </c>
      <c r="D18" s="290"/>
      <c r="E18" s="291"/>
    </row>
    <row r="19" spans="2:7" ht="23.25" customHeight="1" x14ac:dyDescent="0.2">
      <c r="B19" s="104">
        <v>6</v>
      </c>
      <c r="C19" s="289" t="s">
        <v>74</v>
      </c>
      <c r="D19" s="290"/>
      <c r="E19" s="291"/>
    </row>
    <row r="20" spans="2:7" ht="23.25" customHeight="1" x14ac:dyDescent="0.2">
      <c r="B20" s="104">
        <v>7</v>
      </c>
      <c r="C20" s="289" t="s">
        <v>78</v>
      </c>
      <c r="D20" s="290"/>
      <c r="E20" s="291"/>
    </row>
    <row r="21" spans="2:7" ht="23.25" customHeight="1" x14ac:dyDescent="0.2">
      <c r="B21" s="104">
        <v>8</v>
      </c>
      <c r="C21" s="289" t="s">
        <v>80</v>
      </c>
      <c r="D21" s="290"/>
      <c r="E21" s="291"/>
    </row>
    <row r="22" spans="2:7" ht="23.25" customHeight="1" x14ac:dyDescent="0.2">
      <c r="B22" s="104">
        <v>9</v>
      </c>
      <c r="C22" s="289" t="s">
        <v>79</v>
      </c>
      <c r="D22" s="290"/>
      <c r="E22" s="291"/>
    </row>
    <row r="23" spans="2:7" ht="23.25" customHeight="1" x14ac:dyDescent="0.2">
      <c r="B23" s="104">
        <v>10</v>
      </c>
      <c r="C23" s="289" t="s">
        <v>81</v>
      </c>
      <c r="D23" s="290"/>
      <c r="E23" s="291"/>
    </row>
    <row r="24" spans="2:7" ht="23.25" customHeight="1" x14ac:dyDescent="0.25">
      <c r="B24" s="104">
        <v>11</v>
      </c>
      <c r="C24" s="289" t="s">
        <v>83</v>
      </c>
      <c r="D24" s="290"/>
      <c r="E24" s="291"/>
      <c r="F24" s="179"/>
      <c r="G24" s="179"/>
    </row>
    <row r="25" spans="2:7" ht="23.25" customHeight="1" thickBot="1" x14ac:dyDescent="0.3">
      <c r="B25" s="477">
        <v>12</v>
      </c>
      <c r="C25" s="478" t="s">
        <v>82</v>
      </c>
      <c r="D25" s="479"/>
      <c r="E25" s="480"/>
      <c r="F25" s="179"/>
      <c r="G25" s="179"/>
    </row>
    <row r="26" spans="2:7" ht="23.45" customHeight="1" x14ac:dyDescent="0.2"/>
  </sheetData>
  <sheetProtection algorithmName="SHA-512" hashValue="nhbP/L9Iwr7Wl/QujyEaK1cW0U2Oq2FmasM4QyPXCvYC0/7kJn6IF5/XiGNkfiXJAJOWVP1DeMbhZ+yNxwIjXA==" saltValue="+UlvatzsCFg9Q10SScyg3w==" spinCount="100000" sheet="1" selectLockedCells="1"/>
  <mergeCells count="20">
    <mergeCell ref="B1:E1"/>
    <mergeCell ref="B7:D7"/>
    <mergeCell ref="C8:D8"/>
    <mergeCell ref="C10:D10"/>
    <mergeCell ref="C11:D11"/>
    <mergeCell ref="C9:D9"/>
    <mergeCell ref="B5:C5"/>
    <mergeCell ref="C14:E14"/>
    <mergeCell ref="C15:E15"/>
    <mergeCell ref="C16:E16"/>
    <mergeCell ref="C17:E17"/>
    <mergeCell ref="C13:E13"/>
    <mergeCell ref="C18:E18"/>
    <mergeCell ref="C19:E19"/>
    <mergeCell ref="C25:E25"/>
    <mergeCell ref="C20:E20"/>
    <mergeCell ref="C21:E21"/>
    <mergeCell ref="C22:E22"/>
    <mergeCell ref="C23:E23"/>
    <mergeCell ref="C24:E24"/>
  </mergeCells>
  <conditionalFormatting sqref="E3">
    <cfRule type="expression" dxfId="52" priority="7">
      <formula>ISBLANK($E$3)</formula>
    </cfRule>
  </conditionalFormatting>
  <conditionalFormatting sqref="D5">
    <cfRule type="expression" dxfId="51" priority="6">
      <formula>ISBLANK($D$5)</formula>
    </cfRule>
  </conditionalFormatting>
  <conditionalFormatting sqref="C8:D8">
    <cfRule type="expression" dxfId="50" priority="5">
      <formula>ISBLANK($C$8)</formula>
    </cfRule>
  </conditionalFormatting>
  <conditionalFormatting sqref="C9:D9">
    <cfRule type="expression" dxfId="49" priority="4">
      <formula>ISBLANK($C$9)</formula>
    </cfRule>
  </conditionalFormatting>
  <conditionalFormatting sqref="C10:D10">
    <cfRule type="expression" dxfId="48" priority="3">
      <formula>ISBLANK($C$10)</formula>
    </cfRule>
  </conditionalFormatting>
  <conditionalFormatting sqref="C11:D11">
    <cfRule type="expression" dxfId="47" priority="2">
      <formula>ISBLANK($C$11)</formula>
    </cfRule>
  </conditionalFormatting>
  <conditionalFormatting sqref="C3">
    <cfRule type="expression" dxfId="46" priority="1">
      <formula>ISBLANK($C$3)</formula>
    </cfRule>
    <cfRule type="expression" dxfId="45" priority="28">
      <formula>ISBLANK(#REF!)</formula>
    </cfRule>
  </conditionalFormatting>
  <dataValidations count="4">
    <dataValidation showErrorMessage="1" errorTitle="Freigabe" error="Bitte Name der zuständigen Person angeben" promptTitle="Freigabe" prompt="Bitte Name der zuständigen Person angeben" sqref="B9:B11" xr:uid="{18E2FF16-A97C-4F46-8CA5-52B36E04D138}"/>
    <dataValidation type="date" allowBlank="1" showInputMessage="1" showErrorMessage="1" sqref="D5" xr:uid="{022E9497-03D1-4740-A81F-8C7F91719512}">
      <formula1>45658</formula1>
      <formula2>47118</formula2>
    </dataValidation>
    <dataValidation showErrorMessage="1" errorTitle="Freigabe" error="Bitte Kontaktangaben der zuständigen Person angeben" promptTitle="Freigabe" prompt="Bitte Kontaktangaben der zuständigen Person angeben" sqref="C8:D8 C9:D9 C10:D10 C11:D11" xr:uid="{399933EC-BAF9-4790-A08C-B44F2C38F090}"/>
    <dataValidation showInputMessage="1" showErrorMessage="1" errorTitle="Freigabe" error="Bitte Name der zuständigen Person angeben" prompt="Indiquez le nom de la personne responsable" sqref="B8" xr:uid="{E24F837B-89A2-4AF7-A5BF-14142D9DA02D}"/>
  </dataValidations>
  <hyperlinks>
    <hyperlink ref="C15:D15" location="'Überblick IAS Kennzahlen'!Print_Area" display="Überblick IAS-Kennzahlen" xr:uid="{84F5DF8F-EFF4-4BEC-9CA2-D7B6B5BF4848}"/>
    <hyperlink ref="C15:E15" location="'Sommaire indicateurs AIS'!A1" display="Sommaire indicateurs AIS " xr:uid="{EA5FB7CE-B6E0-49EC-936B-27C5480A6E34}"/>
    <hyperlink ref="C14:E14" location="'Table des matières'!A1" display="Table des matières " xr:uid="{74AA43DF-6C9E-4690-8A79-9755A7F7403D}"/>
    <hyperlink ref="C16:E16" location="'Ind AIS N°2'!A1" display="Indicateur AIS &quot;Expérience professionnelle&quot;" xr:uid="{8454812D-22EB-4213-AE00-73A246E93A9B}"/>
    <hyperlink ref="C17:E17" location="'Ind AIS N°3'!A1" display="Indicateur AIS 3 &quot;Formation&quot;" xr:uid="{331ED290-2B38-49A0-A716-E99A70BE7FA6}"/>
    <hyperlink ref="C18:E18" location="'Ind AIS N°4'!A1" display="Indicateur AIS 4 &quot;Alphabétisation&quot;" xr:uid="{608ECBC1-36EB-497D-BAB1-B3C2DC9E1EA1}"/>
    <hyperlink ref="C19:E19" location="'Ind AIS N°5'!A1" display="Indicateur AIS 5 &quot;Potentiel&quot;" xr:uid="{8B410EC4-6634-4372-B9FC-04544984FED5}"/>
    <hyperlink ref="C20:E20" location="'Ind AIS N°7'!A1" display="Indicateur AIS 7 &quot;Encouragement de l'apprentissage de la langue chez les adultes&quot;" xr:uid="{B0A660EA-B253-4AD9-BAA1-BDE9479894CF}"/>
    <hyperlink ref="C21:E21" location="'Ind AIS N°8'!A1" display="Indicateur AIS 8 &quot;Niveau de langue chez les adultes&quot;" xr:uid="{43D4F8AF-58D0-4CC3-9AB0-F9807914AD53}"/>
    <hyperlink ref="C22:E22" location="'Ind AIS N° 9'!A1" display="Indicateur AIS 9 &quot;Encouragement linguistique précoce chez les enfants d'âge préscolaire&quot;" xr:uid="{B9FDF556-F3B7-4E35-A4BF-6F1411C893E4}"/>
    <hyperlink ref="C23:E23" location="'Ind AIS N°11a'!A1" display="Indicateur AIS 11a &quot;Encouragement de l'aptitude à la formation&quot;" xr:uid="{54D52E26-CF87-4BA4-BCC0-F1096C8F8FCE}"/>
    <hyperlink ref="C25:E25" location="'Ind AIS N°14'!A1" display="Indicateur AIS 14 &quot;Vivre-ensemble&quot;" xr:uid="{6085E381-843D-4E73-81F0-FEA882AE090D}"/>
    <hyperlink ref="C24:E24" location="'Ind AIS N°11b'!A1" display="Indicateur AIS 11b &quot;Encouragement de l'employabilité&quot;" xr:uid="{691BFA48-F2BD-4B5D-ABF5-913BE36D00EB}"/>
  </hyperlinks>
  <pageMargins left="0.39370078740157483" right="0.39370078740157483" top="1.1811023622047245" bottom="0.39370078740157483" header="0" footer="0"/>
  <pageSetup paperSize="9" scale="75" orientation="portrait" horizontalDpi="90" verticalDpi="90" r:id="rId1"/>
  <headerFooter>
    <oddHeader>&amp;LKennzahlenraster IAS 2024-2027 (KIP 3)&amp;R&amp;G</oddHeader>
    <oddFooter>&amp;L&amp;A</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438C351E-C832-4C81-9B38-ED92373099F3}">
          <x14:formula1>
            <xm:f>Dropdown!$H$5:$H$31</xm:f>
          </x14:formula1>
          <xm:sqref>C3</xm:sqref>
        </x14:dataValidation>
        <x14:dataValidation type="list" allowBlank="1" showInputMessage="1" showErrorMessage="1" xr:uid="{76A7AA4A-257F-4D8C-888E-973B2E725F2E}">
          <x14:formula1>
            <xm:f>Dropdown!$J$5:$J$8</xm:f>
          </x14:formula1>
          <xm:sqref>E3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CC04-AFE6-4F1F-BFB6-ABA49693610B}">
  <sheetPr codeName="Tabelle10">
    <tabColor theme="3" tint="0.59999389629810485"/>
    <pageSetUpPr fitToPage="1"/>
  </sheetPr>
  <dimension ref="A1:W24"/>
  <sheetViews>
    <sheetView showGridLines="0" zoomScaleNormal="100" workbookViewId="0">
      <selection activeCell="J16" sqref="J16"/>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384" t="s">
        <v>147</v>
      </c>
      <c r="C1" s="384"/>
      <c r="D1" s="384"/>
      <c r="E1" s="384"/>
      <c r="F1" s="384"/>
      <c r="G1" s="384"/>
      <c r="H1" s="384"/>
      <c r="I1" s="384"/>
      <c r="J1" s="384"/>
      <c r="K1" s="384"/>
      <c r="L1" s="384"/>
      <c r="M1" s="384"/>
      <c r="N1" s="384"/>
      <c r="O1" s="384"/>
      <c r="P1" s="384"/>
      <c r="Q1" s="384"/>
      <c r="R1" s="384"/>
      <c r="S1" s="384"/>
      <c r="T1" s="384"/>
      <c r="U1" s="384"/>
      <c r="V1" s="384"/>
      <c r="W1" s="384"/>
    </row>
    <row r="2" spans="1:23" ht="15" customHeight="1" x14ac:dyDescent="0.2">
      <c r="B2" s="2"/>
      <c r="C2" s="2"/>
      <c r="D2" s="2"/>
      <c r="E2" s="2"/>
      <c r="F2" s="2"/>
      <c r="G2" s="2"/>
      <c r="H2" s="2"/>
      <c r="I2" s="2"/>
      <c r="J2" s="2"/>
      <c r="K2" s="2"/>
      <c r="L2" s="2"/>
      <c r="M2" s="2"/>
      <c r="N2" s="2"/>
      <c r="O2" s="2"/>
      <c r="P2" s="2"/>
      <c r="Q2" s="2"/>
      <c r="R2" s="2"/>
      <c r="S2" s="2"/>
      <c r="T2" s="2"/>
      <c r="U2" s="2"/>
    </row>
    <row r="3" spans="1:23" s="271" customFormat="1" ht="30" customHeight="1" x14ac:dyDescent="0.3">
      <c r="A3" s="267"/>
      <c r="B3" s="268" t="s">
        <v>228</v>
      </c>
      <c r="C3" s="269" t="str">
        <f>IF('Table des matières'!C3&lt;&gt;0,'Table des matières'!C3,"")</f>
        <v/>
      </c>
      <c r="D3" s="267" t="s">
        <v>229</v>
      </c>
      <c r="E3" s="375" t="str">
        <f>IF('Table des matières'!E3&lt;&gt;0,'Table des matières'!E3,"")</f>
        <v/>
      </c>
      <c r="F3" s="375"/>
    </row>
    <row r="4" spans="1:23" ht="15" customHeight="1" thickBot="1" x14ac:dyDescent="0.25">
      <c r="B4" s="3"/>
      <c r="C4" s="3"/>
    </row>
    <row r="5" spans="1:23" ht="30" customHeight="1" thickBot="1" x14ac:dyDescent="0.25">
      <c r="B5" s="407"/>
      <c r="C5" s="408"/>
      <c r="D5" s="408"/>
      <c r="E5" s="408"/>
      <c r="F5" s="408"/>
      <c r="G5" s="408"/>
      <c r="H5" s="408"/>
      <c r="I5" s="408"/>
      <c r="J5" s="408"/>
      <c r="K5" s="408"/>
      <c r="L5" s="408"/>
      <c r="M5" s="408"/>
      <c r="N5" s="408"/>
      <c r="O5" s="408"/>
      <c r="P5" s="408"/>
      <c r="Q5" s="408"/>
      <c r="R5" s="408"/>
      <c r="S5" s="408"/>
      <c r="T5" s="415"/>
      <c r="U5" s="416"/>
      <c r="W5" s="4" t="s">
        <v>54</v>
      </c>
    </row>
    <row r="6" spans="1:23" s="2" customFormat="1" ht="50.1" customHeight="1" x14ac:dyDescent="0.2">
      <c r="B6" s="388" t="s">
        <v>241</v>
      </c>
      <c r="C6" s="410"/>
      <c r="D6" s="326" t="s">
        <v>236</v>
      </c>
      <c r="E6" s="327"/>
      <c r="F6" s="327"/>
      <c r="G6" s="328"/>
      <c r="H6" s="308" t="s">
        <v>237</v>
      </c>
      <c r="I6" s="309"/>
      <c r="J6" s="309"/>
      <c r="K6" s="310"/>
      <c r="L6" s="308" t="s">
        <v>238</v>
      </c>
      <c r="M6" s="309"/>
      <c r="N6" s="309"/>
      <c r="O6" s="311"/>
      <c r="P6" s="308" t="s">
        <v>239</v>
      </c>
      <c r="Q6" s="309"/>
      <c r="R6" s="309"/>
      <c r="S6" s="310"/>
      <c r="T6" s="413" t="s">
        <v>245</v>
      </c>
      <c r="U6" s="414"/>
      <c r="V6" s="5"/>
      <c r="W6" s="392"/>
    </row>
    <row r="7" spans="1:23" ht="60" customHeight="1" thickBot="1" x14ac:dyDescent="0.25">
      <c r="B7" s="390"/>
      <c r="C7" s="411"/>
      <c r="D7" s="6" t="s">
        <v>0</v>
      </c>
      <c r="E7" s="7" t="s">
        <v>49</v>
      </c>
      <c r="F7" s="7" t="s">
        <v>1</v>
      </c>
      <c r="G7" s="22" t="s">
        <v>50</v>
      </c>
      <c r="H7" s="6" t="s">
        <v>0</v>
      </c>
      <c r="I7" s="7" t="s">
        <v>49</v>
      </c>
      <c r="J7" s="7" t="s">
        <v>1</v>
      </c>
      <c r="K7" s="8" t="s">
        <v>50</v>
      </c>
      <c r="L7" s="6" t="s">
        <v>0</v>
      </c>
      <c r="M7" s="7" t="s">
        <v>49</v>
      </c>
      <c r="N7" s="7" t="s">
        <v>1</v>
      </c>
      <c r="O7" s="22" t="s">
        <v>50</v>
      </c>
      <c r="P7" s="6" t="s">
        <v>0</v>
      </c>
      <c r="Q7" s="7" t="s">
        <v>49</v>
      </c>
      <c r="R7" s="7" t="s">
        <v>1</v>
      </c>
      <c r="S7" s="8" t="s">
        <v>50</v>
      </c>
      <c r="T7" s="6" t="s">
        <v>62</v>
      </c>
      <c r="U7" s="8" t="s">
        <v>165</v>
      </c>
      <c r="W7" s="393"/>
    </row>
    <row r="8" spans="1:23" ht="30" customHeight="1" x14ac:dyDescent="0.2">
      <c r="B8" s="318" t="s">
        <v>253</v>
      </c>
      <c r="C8" s="116" t="s">
        <v>115</v>
      </c>
      <c r="D8" s="185">
        <f>SUM(E8:G8)</f>
        <v>0</v>
      </c>
      <c r="E8" s="11"/>
      <c r="F8" s="11"/>
      <c r="G8" s="12"/>
      <c r="H8" s="185">
        <f>SUM(I8:K8)</f>
        <v>0</v>
      </c>
      <c r="I8" s="11"/>
      <c r="J8" s="11"/>
      <c r="K8" s="174"/>
      <c r="L8" s="185">
        <f>SUM(M8:O8)</f>
        <v>0</v>
      </c>
      <c r="M8" s="11"/>
      <c r="N8" s="11"/>
      <c r="O8" s="12"/>
      <c r="P8" s="138"/>
      <c r="Q8" s="238"/>
      <c r="R8" s="238"/>
      <c r="S8" s="239"/>
      <c r="T8" s="240"/>
      <c r="U8" s="39"/>
      <c r="W8" s="393"/>
    </row>
    <row r="9" spans="1:23" ht="30" customHeight="1" x14ac:dyDescent="0.2">
      <c r="B9" s="319"/>
      <c r="C9" s="118" t="s">
        <v>116</v>
      </c>
      <c r="D9" s="188">
        <f>SUM(E9:G9)</f>
        <v>0</v>
      </c>
      <c r="E9" s="15"/>
      <c r="F9" s="15"/>
      <c r="G9" s="16"/>
      <c r="H9" s="188">
        <f>SUM(I9:K9)</f>
        <v>0</v>
      </c>
      <c r="I9" s="15"/>
      <c r="J9" s="15"/>
      <c r="K9" s="21"/>
      <c r="L9" s="188">
        <f>SUM(M9:O9)</f>
        <v>0</v>
      </c>
      <c r="M9" s="15"/>
      <c r="N9" s="15"/>
      <c r="O9" s="16"/>
      <c r="P9" s="30"/>
      <c r="Q9" s="253"/>
      <c r="R9" s="253"/>
      <c r="S9" s="242"/>
      <c r="T9" s="243"/>
      <c r="U9" s="41"/>
      <c r="W9" s="393"/>
    </row>
    <row r="10" spans="1:23" ht="30" customHeight="1" x14ac:dyDescent="0.2">
      <c r="B10" s="319"/>
      <c r="C10" s="117" t="s">
        <v>117</v>
      </c>
      <c r="D10" s="188">
        <f t="shared" ref="D10:D16" si="0">SUM(E10:G10)</f>
        <v>0</v>
      </c>
      <c r="E10" s="15"/>
      <c r="F10" s="15"/>
      <c r="G10" s="16"/>
      <c r="H10" s="188">
        <f t="shared" ref="H10:H16" si="1">SUM(I10:K10)</f>
        <v>0</v>
      </c>
      <c r="I10" s="15"/>
      <c r="J10" s="15"/>
      <c r="K10" s="21"/>
      <c r="L10" s="188">
        <f t="shared" ref="L10:L16" si="2">SUM(M10:O10)</f>
        <v>0</v>
      </c>
      <c r="M10" s="15"/>
      <c r="N10" s="15"/>
      <c r="O10" s="16"/>
      <c r="P10" s="30"/>
      <c r="Q10" s="253"/>
      <c r="R10" s="253"/>
      <c r="S10" s="242"/>
      <c r="T10" s="243"/>
      <c r="U10" s="41"/>
      <c r="W10" s="393"/>
    </row>
    <row r="11" spans="1:23" ht="30" customHeight="1" x14ac:dyDescent="0.2">
      <c r="B11" s="319"/>
      <c r="C11" s="117" t="s">
        <v>118</v>
      </c>
      <c r="D11" s="188">
        <f t="shared" si="0"/>
        <v>0</v>
      </c>
      <c r="E11" s="15"/>
      <c r="F11" s="15"/>
      <c r="G11" s="16"/>
      <c r="H11" s="188">
        <f>SUM(I11:K11)</f>
        <v>0</v>
      </c>
      <c r="I11" s="15"/>
      <c r="J11" s="15"/>
      <c r="K11" s="21"/>
      <c r="L11" s="188">
        <f t="shared" si="2"/>
        <v>0</v>
      </c>
      <c r="M11" s="15"/>
      <c r="N11" s="15"/>
      <c r="O11" s="16"/>
      <c r="P11" s="30"/>
      <c r="Q11" s="253"/>
      <c r="R11" s="253"/>
      <c r="S11" s="242"/>
      <c r="T11" s="244"/>
      <c r="U11" s="41"/>
      <c r="W11" s="393"/>
    </row>
    <row r="12" spans="1:23" ht="30" customHeight="1" x14ac:dyDescent="0.2">
      <c r="B12" s="319"/>
      <c r="C12" s="117" t="s">
        <v>119</v>
      </c>
      <c r="D12" s="188">
        <f>SUM(E12:G12)</f>
        <v>0</v>
      </c>
      <c r="E12" s="15"/>
      <c r="F12" s="15"/>
      <c r="G12" s="16"/>
      <c r="H12" s="188">
        <f t="shared" si="1"/>
        <v>0</v>
      </c>
      <c r="I12" s="15"/>
      <c r="J12" s="15"/>
      <c r="K12" s="21"/>
      <c r="L12" s="188">
        <f t="shared" si="2"/>
        <v>0</v>
      </c>
      <c r="M12" s="15"/>
      <c r="N12" s="15"/>
      <c r="O12" s="16"/>
      <c r="P12" s="245"/>
      <c r="Q12" s="246"/>
      <c r="R12" s="246"/>
      <c r="S12" s="247"/>
      <c r="T12" s="248"/>
      <c r="U12" s="41"/>
      <c r="W12" s="393"/>
    </row>
    <row r="13" spans="1:23" ht="30" customHeight="1" x14ac:dyDescent="0.2">
      <c r="B13" s="319"/>
      <c r="C13" s="117" t="s">
        <v>120</v>
      </c>
      <c r="D13" s="188">
        <f t="shared" si="0"/>
        <v>0</v>
      </c>
      <c r="E13" s="15"/>
      <c r="F13" s="15"/>
      <c r="G13" s="16"/>
      <c r="H13" s="188">
        <f t="shared" si="1"/>
        <v>0</v>
      </c>
      <c r="I13" s="15"/>
      <c r="J13" s="15"/>
      <c r="K13" s="21"/>
      <c r="L13" s="188">
        <f>SUM(M13:O13)</f>
        <v>0</v>
      </c>
      <c r="M13" s="15"/>
      <c r="N13" s="15"/>
      <c r="O13" s="16"/>
      <c r="P13" s="188">
        <f>SUM(Q13:S13)</f>
        <v>0</v>
      </c>
      <c r="Q13" s="15"/>
      <c r="R13" s="15"/>
      <c r="S13" s="16"/>
      <c r="T13" s="248"/>
      <c r="U13" s="41"/>
      <c r="W13" s="393"/>
    </row>
    <row r="14" spans="1:23" ht="30" customHeight="1" x14ac:dyDescent="0.2">
      <c r="B14" s="319"/>
      <c r="C14" s="118" t="s">
        <v>121</v>
      </c>
      <c r="D14" s="188">
        <f t="shared" si="0"/>
        <v>0</v>
      </c>
      <c r="E14" s="15"/>
      <c r="F14" s="15"/>
      <c r="G14" s="16"/>
      <c r="H14" s="188">
        <f t="shared" si="1"/>
        <v>0</v>
      </c>
      <c r="I14" s="15"/>
      <c r="J14" s="15"/>
      <c r="K14" s="21"/>
      <c r="L14" s="188">
        <f>SUM(M14:O14)</f>
        <v>0</v>
      </c>
      <c r="M14" s="15"/>
      <c r="N14" s="15"/>
      <c r="O14" s="16"/>
      <c r="P14" s="188">
        <f t="shared" ref="P14:P16" si="3">SUM(Q14:S14)</f>
        <v>0</v>
      </c>
      <c r="Q14" s="15"/>
      <c r="R14" s="15"/>
      <c r="S14" s="16"/>
      <c r="T14" s="248"/>
      <c r="U14" s="41"/>
      <c r="W14" s="393"/>
    </row>
    <row r="15" spans="1:23" ht="30" customHeight="1" x14ac:dyDescent="0.2">
      <c r="B15" s="319"/>
      <c r="C15" s="119" t="s">
        <v>122</v>
      </c>
      <c r="D15" s="188">
        <f>SUM(E15:G15)</f>
        <v>0</v>
      </c>
      <c r="E15" s="15"/>
      <c r="F15" s="15"/>
      <c r="G15" s="16"/>
      <c r="H15" s="188">
        <f>SUM(I15:K15)</f>
        <v>0</v>
      </c>
      <c r="I15" s="15"/>
      <c r="J15" s="15"/>
      <c r="K15" s="21"/>
      <c r="L15" s="188">
        <f t="shared" si="2"/>
        <v>0</v>
      </c>
      <c r="M15" s="15"/>
      <c r="N15" s="15"/>
      <c r="O15" s="16"/>
      <c r="P15" s="188">
        <f>SUM(Q15:S15)</f>
        <v>0</v>
      </c>
      <c r="Q15" s="15"/>
      <c r="R15" s="15"/>
      <c r="S15" s="16"/>
      <c r="T15" s="248"/>
      <c r="U15" s="41"/>
      <c r="W15" s="393"/>
    </row>
    <row r="16" spans="1:23" ht="30" customHeight="1" x14ac:dyDescent="0.2">
      <c r="B16" s="319"/>
      <c r="C16" s="119" t="s">
        <v>70</v>
      </c>
      <c r="D16" s="188">
        <f t="shared" si="0"/>
        <v>0</v>
      </c>
      <c r="E16" s="15"/>
      <c r="F16" s="15"/>
      <c r="G16" s="16"/>
      <c r="H16" s="188">
        <f t="shared" si="1"/>
        <v>0</v>
      </c>
      <c r="I16" s="15"/>
      <c r="J16" s="15"/>
      <c r="K16" s="21"/>
      <c r="L16" s="188">
        <f t="shared" si="2"/>
        <v>0</v>
      </c>
      <c r="M16" s="15"/>
      <c r="N16" s="15"/>
      <c r="O16" s="16"/>
      <c r="P16" s="188">
        <f t="shared" si="3"/>
        <v>0</v>
      </c>
      <c r="Q16" s="15"/>
      <c r="R16" s="15"/>
      <c r="S16" s="16"/>
      <c r="T16" s="258"/>
      <c r="U16" s="41"/>
      <c r="W16" s="393"/>
    </row>
    <row r="17" spans="2:23" ht="30" customHeight="1" thickBot="1" x14ac:dyDescent="0.25">
      <c r="B17" s="320"/>
      <c r="C17" s="87" t="s">
        <v>0</v>
      </c>
      <c r="D17" s="85">
        <f>SUM(D8:D16)</f>
        <v>0</v>
      </c>
      <c r="E17" s="83">
        <f>SUM(E8:E16)</f>
        <v>0</v>
      </c>
      <c r="F17" s="83">
        <f>SUM(F8:F16)</f>
        <v>0</v>
      </c>
      <c r="G17" s="86">
        <f>SUM(G8:G16)</f>
        <v>0</v>
      </c>
      <c r="H17" s="85">
        <f>SUM(H8:H16)</f>
        <v>0</v>
      </c>
      <c r="I17" s="83">
        <f t="shared" ref="I17:S17" si="4">SUM(I8:I16)</f>
        <v>0</v>
      </c>
      <c r="J17" s="83">
        <f>SUM(J8:J16)</f>
        <v>0</v>
      </c>
      <c r="K17" s="259">
        <f>SUM(K8:K16)</f>
        <v>0</v>
      </c>
      <c r="L17" s="85">
        <f>SUM(L8:L16)</f>
        <v>0</v>
      </c>
      <c r="M17" s="83">
        <f>SUM(M8:M16)</f>
        <v>0</v>
      </c>
      <c r="N17" s="86">
        <f t="shared" si="4"/>
        <v>0</v>
      </c>
      <c r="O17" s="84">
        <f t="shared" si="4"/>
        <v>0</v>
      </c>
      <c r="P17" s="260">
        <f>SUM(P8:P16)</f>
        <v>0</v>
      </c>
      <c r="Q17" s="83">
        <f>SUM(Q8:Q16)</f>
        <v>0</v>
      </c>
      <c r="R17" s="83">
        <f t="shared" si="4"/>
        <v>0</v>
      </c>
      <c r="S17" s="84">
        <f t="shared" si="4"/>
        <v>0</v>
      </c>
      <c r="T17" s="261"/>
      <c r="U17" s="23"/>
      <c r="W17" s="393"/>
    </row>
    <row r="18" spans="2:23" ht="30" customHeight="1" thickBot="1" x14ac:dyDescent="0.25">
      <c r="B18" s="395" t="s">
        <v>125</v>
      </c>
      <c r="C18" s="412"/>
      <c r="D18" s="18" t="str">
        <f>_xlfn.IFNA(VLOOKUP($C$3,'Univers AIS Mai 19'!$B$9:$CI$35,51,FALSE),"")</f>
        <v/>
      </c>
      <c r="E18" s="18" t="str">
        <f>_xlfn.IFNA(VLOOKUP($C$3,'Univers AIS Mai 19'!$B$9:$CI$35,52,FALSE),"")</f>
        <v/>
      </c>
      <c r="F18" s="18" t="str">
        <f>_xlfn.IFNA(VLOOKUP($C$3,'Univers AIS Mai 19'!$B$9:$CI$35,53,FALSE),"")</f>
        <v/>
      </c>
      <c r="G18" s="250"/>
      <c r="H18" s="17" t="str">
        <f>_xlfn.IFNA(VLOOKUP($C$3,'Univers AIS Mai 19'!$B$9:$CI$35,54,FALSE),"")</f>
        <v/>
      </c>
      <c r="I18" s="18" t="str">
        <f>_xlfn.IFNA(VLOOKUP($C$3,'Univers AIS Mai 19'!$B$9:$CI$35,55,FALSE),"")</f>
        <v/>
      </c>
      <c r="J18" s="18" t="str">
        <f>_xlfn.IFNA(VLOOKUP($C$3,'Univers AIS Mai 19'!$B$9:$CI$35,56,FALSE),"")</f>
        <v/>
      </c>
      <c r="K18" s="251"/>
      <c r="L18" s="138"/>
      <c r="M18" s="135"/>
      <c r="N18" s="135"/>
      <c r="O18" s="23"/>
      <c r="P18" s="17" t="str">
        <f>_xlfn.IFNA(VLOOKUP($C$3,'Univers AIS Mai 19'!$B$9:$CI$35,60,FALSE),"")</f>
        <v/>
      </c>
      <c r="Q18" s="18" t="str">
        <f>_xlfn.IFNA(VLOOKUP($C$3,'Univers AIS Mai 19'!$B$9:$CI$35,61,FALSE),"")</f>
        <v/>
      </c>
      <c r="R18" s="18" t="str">
        <f>_xlfn.IFNA(VLOOKUP($C$3,'Univers AIS Mai 19'!$B$9:$CI$35,62,FALSE),"")</f>
        <v/>
      </c>
      <c r="S18" s="23"/>
      <c r="T18" s="249"/>
      <c r="U18" s="23"/>
      <c r="W18" s="393"/>
    </row>
    <row r="19" spans="2:23" ht="30" customHeight="1" thickBot="1" x14ac:dyDescent="0.25">
      <c r="B19" s="395" t="s">
        <v>166</v>
      </c>
      <c r="C19" s="412"/>
      <c r="D19" s="235" t="str">
        <f>_xlfn.IFNA(VLOOKUP($C$3,'Univers AIS Jan 18'!$B$9:$CU$35,51,FALSE),"")</f>
        <v/>
      </c>
      <c r="E19" s="262" t="str">
        <f>_xlfn.IFNA(VLOOKUP($C$3,'Univers AIS Jan 18'!$B$9:$CU$35,52,FALSE),"")</f>
        <v/>
      </c>
      <c r="F19" s="114" t="str">
        <f>_xlfn.IFNA(VLOOKUP($C$3,'Univers AIS Jan 18'!$B$9:$CU$35,53,FALSE),"")</f>
        <v/>
      </c>
      <c r="G19" s="252"/>
      <c r="H19" s="235" t="str">
        <f>_xlfn.IFNA(VLOOKUP($C$3,'Univers AIS Jan 18'!$B$9:$CU$35,54,FALSE),"")</f>
        <v/>
      </c>
      <c r="I19" s="114" t="str">
        <f>_xlfn.IFNA(VLOOKUP($C$3,'Univers AIS Jan 18'!$B$9:$CU$35,55,FALSE),"")</f>
        <v/>
      </c>
      <c r="J19" s="137" t="str">
        <f>_xlfn.IFNA(VLOOKUP($C$3,'Univers AIS Jan 18'!$B$9:$CU$35,56,FALSE),"")</f>
        <v/>
      </c>
      <c r="K19" s="234"/>
      <c r="L19" s="31"/>
      <c r="M19" s="29"/>
      <c r="N19" s="29"/>
      <c r="O19" s="24"/>
      <c r="P19" s="17" t="str">
        <f>_xlfn.IFNA(VLOOKUP($C$3,'Univers AIS Jan 18'!$B$9:$CU$35,60,FALSE),"")</f>
        <v/>
      </c>
      <c r="Q19" s="18" t="str">
        <f>_xlfn.IFNA(VLOOKUP($C$3,'Univers AIS Jan 18'!$B$9:$CU$35,61,FALSE),"")</f>
        <v/>
      </c>
      <c r="R19" s="18" t="str">
        <f>_xlfn.IFNA(VLOOKUP($C$3,'Univers AIS Jan 18'!$B$9:$CU$35,62,FALSE),"")</f>
        <v/>
      </c>
      <c r="S19" s="252"/>
      <c r="T19" s="29"/>
      <c r="U19" s="24"/>
      <c r="W19" s="393"/>
    </row>
    <row r="20" spans="2:23" ht="15" customHeight="1" thickBot="1" x14ac:dyDescent="0.25">
      <c r="W20" s="393"/>
    </row>
    <row r="21" spans="2:23" ht="30" customHeight="1" thickBot="1" x14ac:dyDescent="0.25">
      <c r="B21" s="417" t="s">
        <v>55</v>
      </c>
      <c r="C21" s="418"/>
      <c r="D21" s="418"/>
      <c r="E21" s="418"/>
      <c r="F21" s="418"/>
      <c r="G21" s="418"/>
      <c r="H21" s="418"/>
      <c r="I21" s="418"/>
      <c r="J21" s="418"/>
      <c r="K21" s="418"/>
      <c r="L21" s="418"/>
      <c r="M21" s="418"/>
      <c r="N21" s="418"/>
      <c r="O21" s="418"/>
      <c r="P21" s="418"/>
      <c r="Q21" s="418"/>
      <c r="R21" s="418"/>
      <c r="S21" s="418"/>
      <c r="T21" s="418"/>
      <c r="U21" s="419"/>
      <c r="V21" s="2"/>
      <c r="W21" s="393"/>
    </row>
    <row r="22" spans="2:23" ht="30" customHeight="1" x14ac:dyDescent="0.2">
      <c r="B22" s="19" t="s">
        <v>57</v>
      </c>
      <c r="C22" s="420" t="s">
        <v>218</v>
      </c>
      <c r="D22" s="420"/>
      <c r="E22" s="420"/>
      <c r="F22" s="420"/>
      <c r="G22" s="420"/>
      <c r="H22" s="420"/>
      <c r="I22" s="420"/>
      <c r="J22" s="420"/>
      <c r="K22" s="420"/>
      <c r="L22" s="420"/>
      <c r="M22" s="420"/>
      <c r="N22" s="420"/>
      <c r="O22" s="420"/>
      <c r="P22" s="420"/>
      <c r="Q22" s="420"/>
      <c r="R22" s="420"/>
      <c r="S22" s="420"/>
      <c r="T22" s="420"/>
      <c r="U22" s="421"/>
      <c r="V22" s="2"/>
      <c r="W22" s="393"/>
    </row>
    <row r="23" spans="2:23" ht="93" customHeight="1" thickBot="1" x14ac:dyDescent="0.25">
      <c r="B23" s="20" t="s">
        <v>56</v>
      </c>
      <c r="C23" s="435" t="s">
        <v>250</v>
      </c>
      <c r="D23" s="435"/>
      <c r="E23" s="435"/>
      <c r="F23" s="435"/>
      <c r="G23" s="435"/>
      <c r="H23" s="435"/>
      <c r="I23" s="435"/>
      <c r="J23" s="435"/>
      <c r="K23" s="435"/>
      <c r="L23" s="435"/>
      <c r="M23" s="435"/>
      <c r="N23" s="435"/>
      <c r="O23" s="435"/>
      <c r="P23" s="435"/>
      <c r="Q23" s="435"/>
      <c r="R23" s="435"/>
      <c r="S23" s="435"/>
      <c r="T23" s="435"/>
      <c r="U23" s="436"/>
      <c r="V23" s="2"/>
      <c r="W23" s="394"/>
    </row>
    <row r="24" spans="2:23" ht="14.1" customHeight="1" x14ac:dyDescent="0.2"/>
  </sheetData>
  <sheetProtection algorithmName="SHA-512" hashValue="XyUS86U6O0ZsHgbkxVWmRGw/Rhl2XFjuX17H6/FgmivjWF4of5eXdCHihaeZcbcGOKl8EDSn1CYgbQD/9koUxg==" saltValue="EpZOOJYv5uA3x5yLG5Fm4A==" spinCount="100000" sheet="1" selectLockedCells="1"/>
  <protectedRanges>
    <protectedRange password="CAA2" sqref="T11:T15" name="Summe_3_2"/>
    <protectedRange password="CAA2" sqref="D13:S16 D8:O12" name="Summe_3_1_4"/>
    <protectedRange password="CAA2" sqref="P8:S12" name="Summe_3_1_4_1"/>
  </protectedRanges>
  <mergeCells count="16">
    <mergeCell ref="B1:W1"/>
    <mergeCell ref="B5:U5"/>
    <mergeCell ref="B6:C7"/>
    <mergeCell ref="T6:U6"/>
    <mergeCell ref="W6:W23"/>
    <mergeCell ref="E3:F3"/>
    <mergeCell ref="B8:B17"/>
    <mergeCell ref="D6:G6"/>
    <mergeCell ref="H6:K6"/>
    <mergeCell ref="L6:O6"/>
    <mergeCell ref="P6:S6"/>
    <mergeCell ref="B18:C18"/>
    <mergeCell ref="B19:C19"/>
    <mergeCell ref="B21:U21"/>
    <mergeCell ref="C22:U22"/>
    <mergeCell ref="C23:U23"/>
  </mergeCells>
  <conditionalFormatting sqref="W6">
    <cfRule type="expression" dxfId="14" priority="8">
      <formula>ISBLANK(W6)</formula>
    </cfRule>
  </conditionalFormatting>
  <conditionalFormatting sqref="T16">
    <cfRule type="expression" dxfId="13" priority="3">
      <formula>ISBLANK(T16)</formula>
    </cfRule>
  </conditionalFormatting>
  <conditionalFormatting sqref="E8:G16 Q13:S16 M8:O16 I8:K16">
    <cfRule type="expression" dxfId="12" priority="2">
      <formula>ISBLANK(E8)</formula>
    </cfRule>
  </conditionalFormatting>
  <conditionalFormatting sqref="T8:U10 U11:U16">
    <cfRule type="expression" dxfId="11" priority="4">
      <formula>ISBLANK(T8)</formula>
    </cfRule>
  </conditionalFormatting>
  <conditionalFormatting sqref="E8:G16 I8:K16 M8:O16 Q13:S16">
    <cfRule type="containsBlanks" dxfId="10" priority="1">
      <formula>LEN(TRIM(E8))=0</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7:U17" xr:uid="{DF2CBF8A-2922-4030-BF95-7AB69EE02FBF}">
      <formula1>0</formula1>
    </dataValidation>
    <dataValidation operator="greaterThanOrEqual" allowBlank="1" promptTitle="Ganze Zahlen" sqref="D18:U19" xr:uid="{D89D5108-25F2-466D-AAF6-7D1E3D474CB8}"/>
    <dataValidation type="whole" allowBlank="1" showInputMessage="1" showErrorMessage="1" sqref="Q8:S16 E8:G16 I8:K16 M8:O16" xr:uid="{AB8C5CA4-B522-40B3-9A2A-FE047BE58FF1}">
      <formula1>0</formula1>
      <formula2>100000</formula2>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70BC263-C586-4C65-84B4-94B280182AFB}">
          <x14:formula1>
            <xm:f>Dropdown!$D$5:$D$7</xm:f>
          </x14:formula1>
          <xm:sqref>U8:U16 T8:T10 T16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44A16-2E9A-4C17-A465-4B7E80AB614F}">
  <sheetPr codeName="Tabelle11">
    <tabColor theme="3" tint="0.59999389629810485"/>
    <pageSetUpPr fitToPage="1"/>
  </sheetPr>
  <dimension ref="A1:W24"/>
  <sheetViews>
    <sheetView showGridLines="0" zoomScaleNormal="100" workbookViewId="0">
      <selection activeCell="M16" sqref="M16"/>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384" t="s">
        <v>148</v>
      </c>
      <c r="C1" s="384"/>
      <c r="D1" s="384"/>
      <c r="E1" s="384"/>
      <c r="F1" s="384"/>
      <c r="G1" s="384"/>
      <c r="H1" s="384"/>
      <c r="I1" s="384"/>
      <c r="J1" s="384"/>
      <c r="K1" s="384"/>
      <c r="L1" s="384"/>
      <c r="M1" s="384"/>
      <c r="N1" s="384"/>
      <c r="O1" s="384"/>
      <c r="P1" s="384"/>
      <c r="Q1" s="384"/>
      <c r="R1" s="384"/>
      <c r="S1" s="384"/>
      <c r="T1" s="384"/>
      <c r="U1" s="384"/>
      <c r="V1" s="384"/>
      <c r="W1" s="384"/>
    </row>
    <row r="2" spans="1:23" ht="15" customHeight="1" x14ac:dyDescent="0.2">
      <c r="B2" s="2"/>
      <c r="C2" s="2"/>
      <c r="D2" s="2"/>
      <c r="E2" s="2"/>
      <c r="F2" s="2"/>
      <c r="G2" s="2"/>
      <c r="H2" s="2"/>
      <c r="I2" s="2"/>
      <c r="J2" s="2"/>
      <c r="K2" s="2"/>
      <c r="L2" s="2"/>
      <c r="M2" s="2"/>
      <c r="N2" s="2"/>
      <c r="O2" s="2"/>
      <c r="P2" s="2"/>
      <c r="Q2" s="2"/>
      <c r="R2" s="2"/>
      <c r="S2" s="2"/>
      <c r="T2" s="2"/>
      <c r="U2" s="2"/>
    </row>
    <row r="3" spans="1:23" s="271" customFormat="1" ht="30" customHeight="1" x14ac:dyDescent="0.3">
      <c r="A3" s="267"/>
      <c r="B3" s="268" t="s">
        <v>228</v>
      </c>
      <c r="C3" s="269" t="str">
        <f>IF('Table des matières'!C3&lt;&gt;0,'Table des matières'!C3,"")</f>
        <v/>
      </c>
      <c r="D3" s="267" t="s">
        <v>229</v>
      </c>
      <c r="E3" s="375" t="str">
        <f>IF('Table des matières'!E3&lt;&gt;0,'Table des matières'!E3,"")</f>
        <v/>
      </c>
      <c r="F3" s="375"/>
    </row>
    <row r="4" spans="1:23" ht="15" customHeight="1" thickBot="1" x14ac:dyDescent="0.25">
      <c r="B4" s="3"/>
      <c r="C4" s="3"/>
    </row>
    <row r="5" spans="1:23" ht="30" customHeight="1" thickBot="1" x14ac:dyDescent="0.25">
      <c r="B5" s="407"/>
      <c r="C5" s="408"/>
      <c r="D5" s="408"/>
      <c r="E5" s="408"/>
      <c r="F5" s="408"/>
      <c r="G5" s="408"/>
      <c r="H5" s="408"/>
      <c r="I5" s="408"/>
      <c r="J5" s="408"/>
      <c r="K5" s="408"/>
      <c r="L5" s="408"/>
      <c r="M5" s="408"/>
      <c r="N5" s="408"/>
      <c r="O5" s="408"/>
      <c r="P5" s="408"/>
      <c r="Q5" s="408"/>
      <c r="R5" s="408"/>
      <c r="S5" s="408"/>
      <c r="T5" s="415"/>
      <c r="U5" s="416"/>
      <c r="W5" s="4" t="s">
        <v>54</v>
      </c>
    </row>
    <row r="6" spans="1:23" s="2" customFormat="1" ht="50.1" customHeight="1" x14ac:dyDescent="0.2">
      <c r="B6" s="388" t="s">
        <v>241</v>
      </c>
      <c r="C6" s="410"/>
      <c r="D6" s="326" t="s">
        <v>236</v>
      </c>
      <c r="E6" s="327"/>
      <c r="F6" s="327"/>
      <c r="G6" s="328"/>
      <c r="H6" s="308" t="s">
        <v>237</v>
      </c>
      <c r="I6" s="309"/>
      <c r="J6" s="309"/>
      <c r="K6" s="310"/>
      <c r="L6" s="308" t="s">
        <v>238</v>
      </c>
      <c r="M6" s="309"/>
      <c r="N6" s="309"/>
      <c r="O6" s="311"/>
      <c r="P6" s="308" t="s">
        <v>239</v>
      </c>
      <c r="Q6" s="309"/>
      <c r="R6" s="309"/>
      <c r="S6" s="310"/>
      <c r="T6" s="413" t="s">
        <v>245</v>
      </c>
      <c r="U6" s="414"/>
      <c r="V6" s="5"/>
      <c r="W6" s="392"/>
    </row>
    <row r="7" spans="1:23" ht="60" customHeight="1" thickBot="1" x14ac:dyDescent="0.25">
      <c r="B7" s="390"/>
      <c r="C7" s="411"/>
      <c r="D7" s="6" t="s">
        <v>0</v>
      </c>
      <c r="E7" s="7" t="s">
        <v>49</v>
      </c>
      <c r="F7" s="7" t="s">
        <v>1</v>
      </c>
      <c r="G7" s="22" t="s">
        <v>50</v>
      </c>
      <c r="H7" s="6" t="s">
        <v>0</v>
      </c>
      <c r="I7" s="7" t="s">
        <v>49</v>
      </c>
      <c r="J7" s="7" t="s">
        <v>1</v>
      </c>
      <c r="K7" s="8" t="s">
        <v>50</v>
      </c>
      <c r="L7" s="6" t="s">
        <v>0</v>
      </c>
      <c r="M7" s="7" t="s">
        <v>49</v>
      </c>
      <c r="N7" s="7" t="s">
        <v>1</v>
      </c>
      <c r="O7" s="22" t="s">
        <v>50</v>
      </c>
      <c r="P7" s="6" t="s">
        <v>0</v>
      </c>
      <c r="Q7" s="7" t="s">
        <v>49</v>
      </c>
      <c r="R7" s="7" t="s">
        <v>1</v>
      </c>
      <c r="S7" s="8" t="s">
        <v>50</v>
      </c>
      <c r="T7" s="6" t="s">
        <v>62</v>
      </c>
      <c r="U7" s="8" t="s">
        <v>165</v>
      </c>
      <c r="W7" s="393"/>
    </row>
    <row r="8" spans="1:23" ht="30" customHeight="1" x14ac:dyDescent="0.2">
      <c r="B8" s="318" t="s">
        <v>220</v>
      </c>
      <c r="C8" s="116" t="s">
        <v>61</v>
      </c>
      <c r="D8" s="185">
        <f>SUM(E8:G8)</f>
        <v>0</v>
      </c>
      <c r="E8" s="11"/>
      <c r="F8" s="11"/>
      <c r="G8" s="12"/>
      <c r="H8" s="185">
        <f>SUM(I8:K8)</f>
        <v>0</v>
      </c>
      <c r="I8" s="11"/>
      <c r="J8" s="11"/>
      <c r="K8" s="174"/>
      <c r="L8" s="185">
        <f>SUM(M8:O8)</f>
        <v>0</v>
      </c>
      <c r="M8" s="11"/>
      <c r="N8" s="11"/>
      <c r="O8" s="12"/>
      <c r="P8" s="138"/>
      <c r="Q8" s="238"/>
      <c r="R8" s="238"/>
      <c r="S8" s="239"/>
      <c r="T8" s="240"/>
      <c r="U8" s="39"/>
      <c r="W8" s="393"/>
    </row>
    <row r="9" spans="1:23" ht="30" customHeight="1" x14ac:dyDescent="0.2">
      <c r="B9" s="319"/>
      <c r="C9" s="118" t="s">
        <v>64</v>
      </c>
      <c r="D9" s="188">
        <f>SUM(E9:G9)</f>
        <v>0</v>
      </c>
      <c r="E9" s="15"/>
      <c r="F9" s="15"/>
      <c r="G9" s="16"/>
      <c r="H9" s="188">
        <f>SUM(I9:K9)</f>
        <v>0</v>
      </c>
      <c r="I9" s="15"/>
      <c r="J9" s="15"/>
      <c r="K9" s="21"/>
      <c r="L9" s="188">
        <f>SUM(M9:O9)</f>
        <v>0</v>
      </c>
      <c r="M9" s="15"/>
      <c r="N9" s="15"/>
      <c r="O9" s="16"/>
      <c r="P9" s="30"/>
      <c r="Q9" s="253"/>
      <c r="R9" s="253"/>
      <c r="S9" s="242"/>
      <c r="T9" s="243"/>
      <c r="U9" s="41"/>
      <c r="W9" s="393"/>
    </row>
    <row r="10" spans="1:23" ht="30" customHeight="1" x14ac:dyDescent="0.2">
      <c r="B10" s="319"/>
      <c r="C10" s="117" t="s">
        <v>63</v>
      </c>
      <c r="D10" s="188">
        <f t="shared" ref="D10:D16" si="0">SUM(E10:G10)</f>
        <v>0</v>
      </c>
      <c r="E10" s="15"/>
      <c r="F10" s="15"/>
      <c r="G10" s="16"/>
      <c r="H10" s="188">
        <f t="shared" ref="H10:H16" si="1">SUM(I10:K10)</f>
        <v>0</v>
      </c>
      <c r="I10" s="15"/>
      <c r="J10" s="15"/>
      <c r="K10" s="21"/>
      <c r="L10" s="188">
        <f t="shared" ref="L10:L16" si="2">SUM(M10:O10)</f>
        <v>0</v>
      </c>
      <c r="M10" s="15"/>
      <c r="N10" s="15"/>
      <c r="O10" s="16"/>
      <c r="P10" s="30"/>
      <c r="Q10" s="253"/>
      <c r="R10" s="253"/>
      <c r="S10" s="242"/>
      <c r="T10" s="243"/>
      <c r="U10" s="41"/>
      <c r="W10" s="393"/>
    </row>
    <row r="11" spans="1:23" ht="30" customHeight="1" x14ac:dyDescent="0.2">
      <c r="B11" s="319"/>
      <c r="C11" s="117" t="s">
        <v>65</v>
      </c>
      <c r="D11" s="188">
        <f t="shared" si="0"/>
        <v>0</v>
      </c>
      <c r="E11" s="15"/>
      <c r="F11" s="15"/>
      <c r="G11" s="16"/>
      <c r="H11" s="188">
        <f>SUM(I11:K11)</f>
        <v>0</v>
      </c>
      <c r="I11" s="15"/>
      <c r="J11" s="15"/>
      <c r="K11" s="21"/>
      <c r="L11" s="188">
        <f t="shared" si="2"/>
        <v>0</v>
      </c>
      <c r="M11" s="15"/>
      <c r="N11" s="15"/>
      <c r="O11" s="16"/>
      <c r="P11" s="30"/>
      <c r="Q11" s="253"/>
      <c r="R11" s="253"/>
      <c r="S11" s="242"/>
      <c r="T11" s="244"/>
      <c r="U11" s="41"/>
      <c r="W11" s="393"/>
    </row>
    <row r="12" spans="1:23" ht="30" customHeight="1" x14ac:dyDescent="0.2">
      <c r="B12" s="319"/>
      <c r="C12" s="117" t="s">
        <v>66</v>
      </c>
      <c r="D12" s="188">
        <f>SUM(E12:G12)</f>
        <v>0</v>
      </c>
      <c r="E12" s="15"/>
      <c r="F12" s="15"/>
      <c r="G12" s="16"/>
      <c r="H12" s="188">
        <f>SUM(I12:K12)</f>
        <v>0</v>
      </c>
      <c r="I12" s="15"/>
      <c r="J12" s="15"/>
      <c r="K12" s="21"/>
      <c r="L12" s="188">
        <f t="shared" si="2"/>
        <v>0</v>
      </c>
      <c r="M12" s="15"/>
      <c r="N12" s="15"/>
      <c r="O12" s="16"/>
      <c r="P12" s="245"/>
      <c r="Q12" s="246"/>
      <c r="R12" s="246"/>
      <c r="S12" s="247"/>
      <c r="T12" s="248"/>
      <c r="U12" s="41"/>
      <c r="W12" s="393"/>
    </row>
    <row r="13" spans="1:23" ht="30" customHeight="1" x14ac:dyDescent="0.2">
      <c r="B13" s="319"/>
      <c r="C13" s="117" t="s">
        <v>67</v>
      </c>
      <c r="D13" s="188">
        <f t="shared" si="0"/>
        <v>0</v>
      </c>
      <c r="E13" s="15"/>
      <c r="F13" s="15"/>
      <c r="G13" s="16"/>
      <c r="H13" s="188">
        <f t="shared" si="1"/>
        <v>0</v>
      </c>
      <c r="I13" s="15"/>
      <c r="J13" s="15"/>
      <c r="K13" s="21"/>
      <c r="L13" s="188">
        <f>SUM(M13:O13)</f>
        <v>0</v>
      </c>
      <c r="M13" s="15"/>
      <c r="N13" s="15"/>
      <c r="O13" s="16"/>
      <c r="P13" s="188">
        <f>SUM(Q13:S13)</f>
        <v>0</v>
      </c>
      <c r="Q13" s="15"/>
      <c r="R13" s="15"/>
      <c r="S13" s="16"/>
      <c r="T13" s="248"/>
      <c r="U13" s="41"/>
      <c r="W13" s="393"/>
    </row>
    <row r="14" spans="1:23" ht="30" customHeight="1" x14ac:dyDescent="0.2">
      <c r="B14" s="319"/>
      <c r="C14" s="117" t="s">
        <v>68</v>
      </c>
      <c r="D14" s="188">
        <f t="shared" si="0"/>
        <v>0</v>
      </c>
      <c r="E14" s="15"/>
      <c r="F14" s="15"/>
      <c r="G14" s="16"/>
      <c r="H14" s="188">
        <f t="shared" si="1"/>
        <v>0</v>
      </c>
      <c r="I14" s="15"/>
      <c r="J14" s="15"/>
      <c r="K14" s="21"/>
      <c r="L14" s="188">
        <f>SUM(M14:O14)</f>
        <v>0</v>
      </c>
      <c r="M14" s="15"/>
      <c r="N14" s="15"/>
      <c r="O14" s="16"/>
      <c r="P14" s="188">
        <f>SUM(Q14:S14)</f>
        <v>0</v>
      </c>
      <c r="Q14" s="15"/>
      <c r="R14" s="15"/>
      <c r="S14" s="16"/>
      <c r="T14" s="248"/>
      <c r="U14" s="41"/>
      <c r="W14" s="393"/>
    </row>
    <row r="15" spans="1:23" ht="30" customHeight="1" x14ac:dyDescent="0.2">
      <c r="B15" s="319"/>
      <c r="C15" s="117" t="s">
        <v>69</v>
      </c>
      <c r="D15" s="188">
        <f>SUM(E15:G15)</f>
        <v>0</v>
      </c>
      <c r="E15" s="15"/>
      <c r="F15" s="15"/>
      <c r="G15" s="16"/>
      <c r="H15" s="188">
        <f>SUM(I15:K15)</f>
        <v>0</v>
      </c>
      <c r="I15" s="15"/>
      <c r="J15" s="15"/>
      <c r="K15" s="21"/>
      <c r="L15" s="188">
        <f t="shared" si="2"/>
        <v>0</v>
      </c>
      <c r="M15" s="15"/>
      <c r="N15" s="15"/>
      <c r="O15" s="16"/>
      <c r="P15" s="188">
        <f>SUM(Q15:S15)</f>
        <v>0</v>
      </c>
      <c r="Q15" s="15"/>
      <c r="R15" s="15"/>
      <c r="S15" s="16"/>
      <c r="T15" s="248"/>
      <c r="U15" s="41"/>
      <c r="W15" s="393"/>
    </row>
    <row r="16" spans="1:23" ht="30" customHeight="1" x14ac:dyDescent="0.2">
      <c r="B16" s="319"/>
      <c r="C16" s="119" t="s">
        <v>70</v>
      </c>
      <c r="D16" s="188">
        <f t="shared" si="0"/>
        <v>0</v>
      </c>
      <c r="E16" s="15"/>
      <c r="F16" s="15"/>
      <c r="G16" s="16"/>
      <c r="H16" s="188">
        <f t="shared" si="1"/>
        <v>0</v>
      </c>
      <c r="I16" s="15"/>
      <c r="J16" s="15"/>
      <c r="K16" s="21"/>
      <c r="L16" s="188">
        <f t="shared" si="2"/>
        <v>0</v>
      </c>
      <c r="M16" s="15"/>
      <c r="N16" s="15"/>
      <c r="O16" s="16"/>
      <c r="P16" s="188">
        <f t="shared" ref="P16" si="3">SUM(Q16:S16)</f>
        <v>0</v>
      </c>
      <c r="Q16" s="15"/>
      <c r="R16" s="15"/>
      <c r="S16" s="16"/>
      <c r="T16" s="258"/>
      <c r="U16" s="41"/>
      <c r="W16" s="393"/>
    </row>
    <row r="17" spans="2:23" ht="30" customHeight="1" thickBot="1" x14ac:dyDescent="0.25">
      <c r="B17" s="320"/>
      <c r="C17" s="87" t="s">
        <v>0</v>
      </c>
      <c r="D17" s="85">
        <f>SUM(D8:D16)</f>
        <v>0</v>
      </c>
      <c r="E17" s="83">
        <f>SUM(E8:E16)</f>
        <v>0</v>
      </c>
      <c r="F17" s="83">
        <f>SUM(F8:F16)</f>
        <v>0</v>
      </c>
      <c r="G17" s="86">
        <f>SUM(G8:G16)</f>
        <v>0</v>
      </c>
      <c r="H17" s="85">
        <f>SUM(H8:H16)</f>
        <v>0</v>
      </c>
      <c r="I17" s="83">
        <f t="shared" ref="I17:S17" si="4">SUM(I8:I16)</f>
        <v>0</v>
      </c>
      <c r="J17" s="83">
        <f>SUM(J8:J16)</f>
        <v>0</v>
      </c>
      <c r="K17" s="259">
        <f>SUM(K8:K16)</f>
        <v>0</v>
      </c>
      <c r="L17" s="85">
        <f>SUM(L8:L16)</f>
        <v>0</v>
      </c>
      <c r="M17" s="83">
        <f>SUM(M8:M16)</f>
        <v>0</v>
      </c>
      <c r="N17" s="86">
        <f>SUM(N8:N16)</f>
        <v>0</v>
      </c>
      <c r="O17" s="84">
        <f t="shared" si="4"/>
        <v>0</v>
      </c>
      <c r="P17" s="260">
        <f>SUM(P8:P16)</f>
        <v>0</v>
      </c>
      <c r="Q17" s="83">
        <f>SUM(Q8:Q16)</f>
        <v>0</v>
      </c>
      <c r="R17" s="83">
        <f t="shared" si="4"/>
        <v>0</v>
      </c>
      <c r="S17" s="84">
        <f t="shared" si="4"/>
        <v>0</v>
      </c>
      <c r="T17" s="261"/>
      <c r="U17" s="23"/>
      <c r="W17" s="393"/>
    </row>
    <row r="18" spans="2:23" ht="30" customHeight="1" thickBot="1" x14ac:dyDescent="0.25">
      <c r="B18" s="395" t="s">
        <v>125</v>
      </c>
      <c r="C18" s="412"/>
      <c r="D18" s="18" t="str">
        <f>_xlfn.IFNA(VLOOKUP($C$3,'Univers AIS Mai 19'!$B$9:$CI$35,63,FALSE),"")</f>
        <v/>
      </c>
      <c r="E18" s="18" t="str">
        <f>_xlfn.IFNA(VLOOKUP($C$3,'Univers AIS Mai 19'!$B$9:$CI$35,64,FALSE),"")</f>
        <v/>
      </c>
      <c r="F18" s="18" t="str">
        <f>_xlfn.IFNA(VLOOKUP($C$3,'Univers AIS Mai 19'!$B$9:$CI$35,65,FALSE),"")</f>
        <v/>
      </c>
      <c r="G18" s="250"/>
      <c r="H18" s="17" t="str">
        <f>_xlfn.IFNA(VLOOKUP($C$3,'Univers AIS Mai 19'!$B$9:$CI$35,66,FALSE),"")</f>
        <v/>
      </c>
      <c r="I18" s="18" t="str">
        <f>_xlfn.IFNA(VLOOKUP($C$3,'Univers AIS Mai 19'!$B$9:$CI$35,67,FALSE),"")</f>
        <v/>
      </c>
      <c r="J18" s="18" t="str">
        <f>_xlfn.IFNA(VLOOKUP($C$3,'Univers AIS Mai 19'!$B$9:$CI$35,68,FALSE),"")</f>
        <v/>
      </c>
      <c r="K18" s="251"/>
      <c r="L18" s="138"/>
      <c r="M18" s="135"/>
      <c r="N18" s="135"/>
      <c r="O18" s="23"/>
      <c r="P18" s="17" t="str">
        <f>_xlfn.IFNA(VLOOKUP($C$3,'Univers AIS Mai 19'!$B$9:$CI$35,72,FALSE),"")</f>
        <v/>
      </c>
      <c r="Q18" s="18" t="str">
        <f>_xlfn.IFNA(VLOOKUP($C$3,'Univers AIS Mai 19'!$B$9:$CI$35,73,FALSE),"")</f>
        <v/>
      </c>
      <c r="R18" s="18" t="str">
        <f>_xlfn.IFNA(VLOOKUP($C$3,'Univers AIS Mai 19'!$B$9:$CI$35,74,FALSE),"")</f>
        <v/>
      </c>
      <c r="S18" s="23"/>
      <c r="T18" s="249"/>
      <c r="U18" s="23"/>
      <c r="W18" s="393"/>
    </row>
    <row r="19" spans="2:23" ht="30" customHeight="1" thickBot="1" x14ac:dyDescent="0.25">
      <c r="B19" s="395" t="s">
        <v>166</v>
      </c>
      <c r="C19" s="412"/>
      <c r="D19" s="235" t="str">
        <f>_xlfn.IFNA(VLOOKUP($C$3,'Univers AIS Jan 18'!$B$9:$CU$35,63,FALSE),"")</f>
        <v/>
      </c>
      <c r="E19" s="262" t="str">
        <f>_xlfn.IFNA(VLOOKUP($C$3,'Univers AIS Jan 18'!$B$9:$CU$35,64,FALSE),"")</f>
        <v/>
      </c>
      <c r="F19" s="114" t="str">
        <f>_xlfn.IFNA(VLOOKUP($C$3,'Univers AIS Jan 18'!$B$9:$CU$35,65,FALSE),"")</f>
        <v/>
      </c>
      <c r="G19" s="252"/>
      <c r="H19" s="235" t="str">
        <f>_xlfn.IFNA(VLOOKUP($C$3,'Univers AIS Jan 18'!$B$9:$CU$35,66,FALSE),"")</f>
        <v/>
      </c>
      <c r="I19" s="114" t="str">
        <f>_xlfn.IFNA(VLOOKUP($C$3,'Univers AIS Jan 18'!$B$9:$CU$35,67,FALSE),"")</f>
        <v/>
      </c>
      <c r="J19" s="137" t="str">
        <f>_xlfn.IFNA(VLOOKUP($C$3,'Univers AIS Jan 18'!$B$9:$CU$35,68,FALSE),"")</f>
        <v/>
      </c>
      <c r="K19" s="234"/>
      <c r="L19" s="31"/>
      <c r="M19" s="29"/>
      <c r="N19" s="29"/>
      <c r="O19" s="24"/>
      <c r="P19" s="17" t="str">
        <f>_xlfn.IFNA(VLOOKUP($C$3,'Univers AIS Jan 18'!$B$9:$CU$35,72,FALSE),"")</f>
        <v/>
      </c>
      <c r="Q19" s="18" t="str">
        <f>_xlfn.IFNA(VLOOKUP($C$3,'Univers AIS Jan 18'!$B$9:$CU$35,73,FALSE),"")</f>
        <v/>
      </c>
      <c r="R19" s="18" t="str">
        <f>_xlfn.IFNA(VLOOKUP($C$3,'Univers AIS Jan 18'!$B$9:$CU$35,74,FALSE),"")</f>
        <v/>
      </c>
      <c r="S19" s="252"/>
      <c r="T19" s="29"/>
      <c r="U19" s="24"/>
      <c r="W19" s="393"/>
    </row>
    <row r="20" spans="2:23" ht="15" customHeight="1" thickBot="1" x14ac:dyDescent="0.25">
      <c r="W20" s="393"/>
    </row>
    <row r="21" spans="2:23" ht="30" customHeight="1" thickBot="1" x14ac:dyDescent="0.25">
      <c r="B21" s="417" t="s">
        <v>55</v>
      </c>
      <c r="C21" s="418"/>
      <c r="D21" s="418"/>
      <c r="E21" s="418"/>
      <c r="F21" s="418"/>
      <c r="G21" s="418"/>
      <c r="H21" s="418"/>
      <c r="I21" s="418"/>
      <c r="J21" s="418"/>
      <c r="K21" s="418"/>
      <c r="L21" s="418"/>
      <c r="M21" s="418"/>
      <c r="N21" s="418"/>
      <c r="O21" s="418"/>
      <c r="P21" s="418"/>
      <c r="Q21" s="418"/>
      <c r="R21" s="418"/>
      <c r="S21" s="418"/>
      <c r="T21" s="418"/>
      <c r="U21" s="419"/>
      <c r="V21" s="2"/>
      <c r="W21" s="393"/>
    </row>
    <row r="22" spans="2:23" ht="30" customHeight="1" x14ac:dyDescent="0.2">
      <c r="B22" s="19" t="s">
        <v>57</v>
      </c>
      <c r="C22" s="420" t="s">
        <v>217</v>
      </c>
      <c r="D22" s="420"/>
      <c r="E22" s="420"/>
      <c r="F22" s="420"/>
      <c r="G22" s="420"/>
      <c r="H22" s="420"/>
      <c r="I22" s="420"/>
      <c r="J22" s="420"/>
      <c r="K22" s="420"/>
      <c r="L22" s="420"/>
      <c r="M22" s="420"/>
      <c r="N22" s="420"/>
      <c r="O22" s="420"/>
      <c r="P22" s="420"/>
      <c r="Q22" s="420"/>
      <c r="R22" s="420"/>
      <c r="S22" s="420"/>
      <c r="T22" s="420"/>
      <c r="U22" s="421"/>
      <c r="V22" s="2"/>
      <c r="W22" s="393"/>
    </row>
    <row r="23" spans="2:23" ht="93" customHeight="1" thickBot="1" x14ac:dyDescent="0.25">
      <c r="B23" s="20" t="s">
        <v>56</v>
      </c>
      <c r="C23" s="435" t="s">
        <v>251</v>
      </c>
      <c r="D23" s="435"/>
      <c r="E23" s="435"/>
      <c r="F23" s="435"/>
      <c r="G23" s="435"/>
      <c r="H23" s="435"/>
      <c r="I23" s="435"/>
      <c r="J23" s="435"/>
      <c r="K23" s="435"/>
      <c r="L23" s="435"/>
      <c r="M23" s="435"/>
      <c r="N23" s="435"/>
      <c r="O23" s="435"/>
      <c r="P23" s="435"/>
      <c r="Q23" s="435"/>
      <c r="R23" s="435"/>
      <c r="S23" s="435"/>
      <c r="T23" s="435"/>
      <c r="U23" s="436"/>
      <c r="V23" s="2"/>
      <c r="W23" s="394"/>
    </row>
    <row r="24" spans="2:23" ht="14.1" customHeight="1" x14ac:dyDescent="0.2"/>
  </sheetData>
  <sheetProtection algorithmName="SHA-512" hashValue="abvTt2Km0TFvz4V/NUL+1+5V+Lprut1nWLLUaP7FHCgGW/GiBgyRmt/PJxJf4Sm3ge3AkzjT+2Ubp0dhujhdog==" saltValue="5Wx6FmW++pGdQMe6UHzEZQ==" spinCount="100000" sheet="1" selectLockedCells="1"/>
  <protectedRanges>
    <protectedRange password="CAA2" sqref="D13:S16 D8:O12" name="Summe_3_1_4"/>
    <protectedRange password="CAA2" sqref="P8:S12" name="Summe_3_1_4_1"/>
    <protectedRange password="CAA2" sqref="T11:T15" name="Summe_3_2"/>
  </protectedRanges>
  <mergeCells count="16">
    <mergeCell ref="B1:W1"/>
    <mergeCell ref="B5:U5"/>
    <mergeCell ref="B6:C7"/>
    <mergeCell ref="T6:U6"/>
    <mergeCell ref="W6:W23"/>
    <mergeCell ref="E3:F3"/>
    <mergeCell ref="B8:B17"/>
    <mergeCell ref="D6:G6"/>
    <mergeCell ref="H6:K6"/>
    <mergeCell ref="L6:O6"/>
    <mergeCell ref="P6:S6"/>
    <mergeCell ref="B18:C18"/>
    <mergeCell ref="B19:C19"/>
    <mergeCell ref="B21:U21"/>
    <mergeCell ref="C22:U22"/>
    <mergeCell ref="C23:U23"/>
  </mergeCells>
  <conditionalFormatting sqref="W6">
    <cfRule type="expression" dxfId="9" priority="8">
      <formula>ISBLANK(W6)</formula>
    </cfRule>
  </conditionalFormatting>
  <conditionalFormatting sqref="T8:U10 U11:U16">
    <cfRule type="expression" dxfId="8" priority="2">
      <formula>ISBLANK(T8)</formula>
    </cfRule>
  </conditionalFormatting>
  <conditionalFormatting sqref="T16">
    <cfRule type="expression" dxfId="7" priority="1">
      <formula>ISBLANK(T16)</formula>
    </cfRule>
  </conditionalFormatting>
  <conditionalFormatting sqref="E8:G16 I8:K16 M8:O16 Q13:S16">
    <cfRule type="containsBlanks" dxfId="6" priority="3">
      <formula>LEN(TRIM(E8))=0</formula>
    </cfRule>
  </conditionalFormatting>
  <conditionalFormatting sqref="E8:G16 Q13:S16 M8:O16 I8:K16">
    <cfRule type="expression" dxfId="5" priority="4">
      <formula>ISBLANK(E8)</formula>
    </cfRule>
  </conditionalFormatting>
  <dataValidations count="3">
    <dataValidation type="whole" allowBlank="1" showInputMessage="1" showErrorMessage="1" sqref="Q8:S16 E8:G16 I8:K16 M8:O16" xr:uid="{87EEE669-55BA-4270-83FF-98500B0E39A2}">
      <formula1>0</formula1>
      <formula2>100000</formula2>
    </dataValidation>
    <dataValidation operator="greaterThanOrEqual" allowBlank="1" promptTitle="Ganze Zahlen" sqref="D18:U19" xr:uid="{40E887CE-FF75-4FCD-B86E-D08D1E42AA23}"/>
    <dataValidation type="whole" operator="greaterThanOrEqual" allowBlank="1" showErrorMessage="1" errorTitle="Fehler" error="Gültig sind nur positive, ganze Zahlen (0, 200, etc.). Kein Text" promptTitle="Ganze Zahlen" prompt="Nur ganzzahlige Werte (0, 1, 200 etc.)" sqref="D17:U17" xr:uid="{83F076E5-51C0-4C01-94C1-73FD7D20EB38}">
      <formula1>0</formula1>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3098935-76DD-496B-A4CB-D44DB4D0336B}">
          <x14:formula1>
            <xm:f>Dropdown!$D$5:$D$7</xm:f>
          </x14:formula1>
          <xm:sqref>U8:U16 T8:T10 T16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871D-043B-415C-9A21-BD541563D6E8}">
  <sheetPr codeName="Tabelle12">
    <tabColor theme="3" tint="0.59999389629810485"/>
    <pageSetUpPr fitToPage="1"/>
  </sheetPr>
  <dimension ref="A1:W24"/>
  <sheetViews>
    <sheetView showGridLines="0" topLeftCell="C1" zoomScaleNormal="100" workbookViewId="0">
      <selection activeCell="W6" sqref="W6:W23"/>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384" t="s">
        <v>149</v>
      </c>
      <c r="C1" s="384"/>
      <c r="D1" s="384"/>
      <c r="E1" s="384"/>
      <c r="F1" s="384"/>
      <c r="G1" s="384"/>
      <c r="H1" s="384"/>
      <c r="I1" s="384"/>
      <c r="J1" s="384"/>
      <c r="K1" s="384"/>
      <c r="L1" s="384"/>
      <c r="M1" s="384"/>
      <c r="N1" s="384"/>
      <c r="O1" s="384"/>
      <c r="P1" s="384"/>
      <c r="Q1" s="384"/>
      <c r="R1" s="384"/>
      <c r="S1" s="384"/>
      <c r="T1" s="384"/>
      <c r="U1" s="384"/>
      <c r="V1" s="384"/>
      <c r="W1" s="384"/>
    </row>
    <row r="2" spans="1:23" ht="15" customHeight="1" x14ac:dyDescent="0.2">
      <c r="B2" s="2"/>
      <c r="C2" s="2"/>
      <c r="D2" s="2"/>
      <c r="E2" s="2"/>
      <c r="F2" s="2"/>
      <c r="G2" s="2"/>
      <c r="H2" s="2"/>
      <c r="I2" s="2"/>
      <c r="J2" s="2"/>
      <c r="K2" s="2"/>
      <c r="L2" s="2"/>
      <c r="M2" s="2"/>
      <c r="N2" s="2"/>
      <c r="O2" s="2"/>
      <c r="P2" s="2"/>
      <c r="Q2" s="2"/>
      <c r="R2" s="2"/>
      <c r="S2" s="2"/>
      <c r="T2" s="2"/>
      <c r="U2" s="2"/>
    </row>
    <row r="3" spans="1:23" s="271" customFormat="1" ht="30" customHeight="1" x14ac:dyDescent="0.3">
      <c r="A3" s="267"/>
      <c r="B3" s="268" t="s">
        <v>228</v>
      </c>
      <c r="C3" s="269" t="str">
        <f>IF('Table des matières'!C3&lt;&gt;0,'Table des matières'!C3,"")</f>
        <v/>
      </c>
      <c r="D3" s="267" t="s">
        <v>229</v>
      </c>
      <c r="E3" s="375" t="str">
        <f>IF('Table des matières'!E3&lt;&gt;0,'Table des matières'!E3,"")</f>
        <v/>
      </c>
      <c r="F3" s="375"/>
    </row>
    <row r="4" spans="1:23" ht="15" customHeight="1" thickBot="1" x14ac:dyDescent="0.25">
      <c r="B4" s="3"/>
      <c r="C4" s="3"/>
    </row>
    <row r="5" spans="1:23" ht="30" customHeight="1" thickBot="1" x14ac:dyDescent="0.25">
      <c r="B5" s="407"/>
      <c r="C5" s="408"/>
      <c r="D5" s="408"/>
      <c r="E5" s="408"/>
      <c r="F5" s="408"/>
      <c r="G5" s="408"/>
      <c r="H5" s="408"/>
      <c r="I5" s="408"/>
      <c r="J5" s="408"/>
      <c r="K5" s="408"/>
      <c r="L5" s="408"/>
      <c r="M5" s="408"/>
      <c r="N5" s="408"/>
      <c r="O5" s="408"/>
      <c r="P5" s="408"/>
      <c r="Q5" s="408"/>
      <c r="R5" s="408"/>
      <c r="S5" s="408"/>
      <c r="T5" s="415"/>
      <c r="U5" s="416"/>
      <c r="W5" s="4" t="s">
        <v>54</v>
      </c>
    </row>
    <row r="6" spans="1:23" s="2" customFormat="1" ht="50.1" customHeight="1" x14ac:dyDescent="0.2">
      <c r="B6" s="388" t="s">
        <v>241</v>
      </c>
      <c r="C6" s="410"/>
      <c r="D6" s="326" t="s">
        <v>236</v>
      </c>
      <c r="E6" s="327"/>
      <c r="F6" s="327"/>
      <c r="G6" s="328"/>
      <c r="H6" s="308" t="s">
        <v>237</v>
      </c>
      <c r="I6" s="309"/>
      <c r="J6" s="309"/>
      <c r="K6" s="310"/>
      <c r="L6" s="308" t="s">
        <v>238</v>
      </c>
      <c r="M6" s="309"/>
      <c r="N6" s="309"/>
      <c r="O6" s="311"/>
      <c r="P6" s="308" t="s">
        <v>239</v>
      </c>
      <c r="Q6" s="309"/>
      <c r="R6" s="309"/>
      <c r="S6" s="310"/>
      <c r="T6" s="413" t="s">
        <v>245</v>
      </c>
      <c r="U6" s="414"/>
      <c r="V6" s="5"/>
      <c r="W6" s="392"/>
    </row>
    <row r="7" spans="1:23" ht="60" customHeight="1" thickBot="1" x14ac:dyDescent="0.25">
      <c r="B7" s="390"/>
      <c r="C7" s="411"/>
      <c r="D7" s="6" t="s">
        <v>0</v>
      </c>
      <c r="E7" s="7" t="s">
        <v>49</v>
      </c>
      <c r="F7" s="7" t="s">
        <v>1</v>
      </c>
      <c r="G7" s="22" t="s">
        <v>50</v>
      </c>
      <c r="H7" s="6" t="s">
        <v>0</v>
      </c>
      <c r="I7" s="7" t="s">
        <v>49</v>
      </c>
      <c r="J7" s="7" t="s">
        <v>1</v>
      </c>
      <c r="K7" s="8" t="s">
        <v>50</v>
      </c>
      <c r="L7" s="6" t="s">
        <v>0</v>
      </c>
      <c r="M7" s="7" t="s">
        <v>49</v>
      </c>
      <c r="N7" s="7" t="s">
        <v>1</v>
      </c>
      <c r="O7" s="22" t="s">
        <v>50</v>
      </c>
      <c r="P7" s="6" t="s">
        <v>0</v>
      </c>
      <c r="Q7" s="7" t="s">
        <v>49</v>
      </c>
      <c r="R7" s="7" t="s">
        <v>1</v>
      </c>
      <c r="S7" s="8" t="s">
        <v>50</v>
      </c>
      <c r="T7" s="6" t="s">
        <v>62</v>
      </c>
      <c r="U7" s="8" t="s">
        <v>165</v>
      </c>
      <c r="W7" s="393"/>
    </row>
    <row r="8" spans="1:23" ht="30" customHeight="1" x14ac:dyDescent="0.2">
      <c r="B8" s="318" t="s">
        <v>254</v>
      </c>
      <c r="C8" s="116" t="s">
        <v>61</v>
      </c>
      <c r="D8" s="185">
        <f>SUM(E8:G8)</f>
        <v>0</v>
      </c>
      <c r="E8" s="11"/>
      <c r="F8" s="11"/>
      <c r="G8" s="12"/>
      <c r="H8" s="185">
        <f>SUM(I8:K8)</f>
        <v>0</v>
      </c>
      <c r="I8" s="11"/>
      <c r="J8" s="11"/>
      <c r="K8" s="174"/>
      <c r="L8" s="185">
        <f>SUM(M8:O8)</f>
        <v>0</v>
      </c>
      <c r="M8" s="11"/>
      <c r="N8" s="11"/>
      <c r="O8" s="12"/>
      <c r="P8" s="138"/>
      <c r="Q8" s="238"/>
      <c r="R8" s="238"/>
      <c r="S8" s="239"/>
      <c r="T8" s="240"/>
      <c r="U8" s="39"/>
      <c r="W8" s="393"/>
    </row>
    <row r="9" spans="1:23" ht="30" customHeight="1" x14ac:dyDescent="0.2">
      <c r="B9" s="319"/>
      <c r="C9" s="118" t="s">
        <v>64</v>
      </c>
      <c r="D9" s="188">
        <f>SUM(E9:G9)</f>
        <v>0</v>
      </c>
      <c r="E9" s="15"/>
      <c r="F9" s="15"/>
      <c r="G9" s="16"/>
      <c r="H9" s="188">
        <f>SUM(I9:K9)</f>
        <v>0</v>
      </c>
      <c r="I9" s="15"/>
      <c r="J9" s="15"/>
      <c r="K9" s="21"/>
      <c r="L9" s="188">
        <f>SUM(M9:O9)</f>
        <v>0</v>
      </c>
      <c r="M9" s="15"/>
      <c r="N9" s="15"/>
      <c r="O9" s="16"/>
      <c r="P9" s="30"/>
      <c r="Q9" s="253"/>
      <c r="R9" s="253"/>
      <c r="S9" s="242"/>
      <c r="T9" s="243"/>
      <c r="U9" s="41"/>
      <c r="W9" s="393"/>
    </row>
    <row r="10" spans="1:23" ht="30" customHeight="1" x14ac:dyDescent="0.2">
      <c r="B10" s="319"/>
      <c r="C10" s="117" t="s">
        <v>63</v>
      </c>
      <c r="D10" s="188">
        <f t="shared" ref="D10:D16" si="0">SUM(E10:G10)</f>
        <v>0</v>
      </c>
      <c r="E10" s="15"/>
      <c r="F10" s="15"/>
      <c r="G10" s="16"/>
      <c r="H10" s="188">
        <f t="shared" ref="H10:H16" si="1">SUM(I10:K10)</f>
        <v>0</v>
      </c>
      <c r="I10" s="15"/>
      <c r="J10" s="15"/>
      <c r="K10" s="21"/>
      <c r="L10" s="188">
        <f t="shared" ref="L10:L16" si="2">SUM(M10:O10)</f>
        <v>0</v>
      </c>
      <c r="M10" s="15"/>
      <c r="N10" s="15"/>
      <c r="O10" s="16"/>
      <c r="P10" s="30"/>
      <c r="Q10" s="253"/>
      <c r="R10" s="253"/>
      <c r="S10" s="242"/>
      <c r="T10" s="243"/>
      <c r="U10" s="41"/>
      <c r="W10" s="393"/>
    </row>
    <row r="11" spans="1:23" ht="30" customHeight="1" x14ac:dyDescent="0.2">
      <c r="B11" s="319"/>
      <c r="C11" s="117" t="s">
        <v>65</v>
      </c>
      <c r="D11" s="188">
        <f t="shared" si="0"/>
        <v>0</v>
      </c>
      <c r="E11" s="15"/>
      <c r="F11" s="15"/>
      <c r="G11" s="16"/>
      <c r="H11" s="188">
        <f>SUM(I11:K11)</f>
        <v>0</v>
      </c>
      <c r="I11" s="15"/>
      <c r="J11" s="15"/>
      <c r="K11" s="21"/>
      <c r="L11" s="188">
        <f t="shared" si="2"/>
        <v>0</v>
      </c>
      <c r="M11" s="15"/>
      <c r="N11" s="15"/>
      <c r="O11" s="16"/>
      <c r="P11" s="30"/>
      <c r="Q11" s="253"/>
      <c r="R11" s="253"/>
      <c r="S11" s="242"/>
      <c r="T11" s="244"/>
      <c r="U11" s="41"/>
      <c r="W11" s="393"/>
    </row>
    <row r="12" spans="1:23" ht="30" customHeight="1" x14ac:dyDescent="0.2">
      <c r="B12" s="319"/>
      <c r="C12" s="117" t="s">
        <v>66</v>
      </c>
      <c r="D12" s="188">
        <f>SUM(E12:G12)</f>
        <v>0</v>
      </c>
      <c r="E12" s="15"/>
      <c r="F12" s="15"/>
      <c r="G12" s="16"/>
      <c r="H12" s="188">
        <f t="shared" si="1"/>
        <v>0</v>
      </c>
      <c r="I12" s="15"/>
      <c r="J12" s="15"/>
      <c r="K12" s="21"/>
      <c r="L12" s="188">
        <f t="shared" si="2"/>
        <v>0</v>
      </c>
      <c r="M12" s="15"/>
      <c r="N12" s="15"/>
      <c r="O12" s="16"/>
      <c r="P12" s="245"/>
      <c r="Q12" s="246"/>
      <c r="R12" s="246"/>
      <c r="S12" s="247"/>
      <c r="T12" s="248"/>
      <c r="U12" s="41"/>
      <c r="W12" s="393"/>
    </row>
    <row r="13" spans="1:23" ht="30" customHeight="1" x14ac:dyDescent="0.2">
      <c r="B13" s="319"/>
      <c r="C13" s="117" t="s">
        <v>67</v>
      </c>
      <c r="D13" s="188">
        <f t="shared" si="0"/>
        <v>0</v>
      </c>
      <c r="E13" s="15"/>
      <c r="F13" s="15"/>
      <c r="G13" s="16"/>
      <c r="H13" s="188">
        <f t="shared" si="1"/>
        <v>0</v>
      </c>
      <c r="I13" s="15"/>
      <c r="J13" s="15"/>
      <c r="K13" s="21"/>
      <c r="L13" s="188">
        <f>SUM(M13:O13)</f>
        <v>0</v>
      </c>
      <c r="M13" s="15"/>
      <c r="N13" s="15"/>
      <c r="O13" s="16"/>
      <c r="P13" s="188">
        <f>SUM(Q13:S13)</f>
        <v>0</v>
      </c>
      <c r="Q13" s="15"/>
      <c r="R13" s="15"/>
      <c r="S13" s="16"/>
      <c r="T13" s="248"/>
      <c r="U13" s="41"/>
      <c r="W13" s="393"/>
    </row>
    <row r="14" spans="1:23" ht="30" customHeight="1" x14ac:dyDescent="0.2">
      <c r="B14" s="319"/>
      <c r="C14" s="117" t="s">
        <v>68</v>
      </c>
      <c r="D14" s="188">
        <f t="shared" si="0"/>
        <v>0</v>
      </c>
      <c r="E14" s="15"/>
      <c r="F14" s="15"/>
      <c r="G14" s="16"/>
      <c r="H14" s="188">
        <f t="shared" si="1"/>
        <v>0</v>
      </c>
      <c r="I14" s="15"/>
      <c r="J14" s="15"/>
      <c r="K14" s="21"/>
      <c r="L14" s="188">
        <f>SUM(M14:O14)</f>
        <v>0</v>
      </c>
      <c r="M14" s="15"/>
      <c r="N14" s="15"/>
      <c r="O14" s="16"/>
      <c r="P14" s="188">
        <f>SUM(Q14:S14)</f>
        <v>0</v>
      </c>
      <c r="Q14" s="15"/>
      <c r="R14" s="15"/>
      <c r="S14" s="16"/>
      <c r="T14" s="248"/>
      <c r="U14" s="41"/>
      <c r="W14" s="393"/>
    </row>
    <row r="15" spans="1:23" ht="30" customHeight="1" x14ac:dyDescent="0.2">
      <c r="B15" s="319"/>
      <c r="C15" s="117" t="s">
        <v>69</v>
      </c>
      <c r="D15" s="188">
        <f>SUM(E15:G15)</f>
        <v>0</v>
      </c>
      <c r="E15" s="15"/>
      <c r="F15" s="15"/>
      <c r="G15" s="16"/>
      <c r="H15" s="188">
        <f>SUM(I15:K15)</f>
        <v>0</v>
      </c>
      <c r="I15" s="15"/>
      <c r="J15" s="15"/>
      <c r="K15" s="21"/>
      <c r="L15" s="188">
        <f t="shared" si="2"/>
        <v>0</v>
      </c>
      <c r="M15" s="15"/>
      <c r="N15" s="15"/>
      <c r="O15" s="16"/>
      <c r="P15" s="188">
        <f>SUM(Q15:S15)</f>
        <v>0</v>
      </c>
      <c r="Q15" s="15"/>
      <c r="R15" s="15"/>
      <c r="S15" s="16"/>
      <c r="T15" s="248"/>
      <c r="U15" s="41"/>
      <c r="W15" s="393"/>
    </row>
    <row r="16" spans="1:23" ht="30" customHeight="1" x14ac:dyDescent="0.2">
      <c r="B16" s="319"/>
      <c r="C16" s="119" t="s">
        <v>70</v>
      </c>
      <c r="D16" s="188">
        <f t="shared" si="0"/>
        <v>0</v>
      </c>
      <c r="E16" s="15"/>
      <c r="F16" s="15"/>
      <c r="G16" s="16"/>
      <c r="H16" s="188">
        <f t="shared" si="1"/>
        <v>0</v>
      </c>
      <c r="I16" s="15"/>
      <c r="J16" s="15"/>
      <c r="K16" s="21"/>
      <c r="L16" s="188">
        <f t="shared" si="2"/>
        <v>0</v>
      </c>
      <c r="M16" s="15"/>
      <c r="N16" s="15"/>
      <c r="O16" s="16"/>
      <c r="P16" s="188">
        <f t="shared" ref="P16" si="3">SUM(Q16:S16)</f>
        <v>0</v>
      </c>
      <c r="Q16" s="15"/>
      <c r="R16" s="15"/>
      <c r="S16" s="16"/>
      <c r="T16" s="258"/>
      <c r="U16" s="41"/>
      <c r="W16" s="393"/>
    </row>
    <row r="17" spans="2:23" ht="30" customHeight="1" thickBot="1" x14ac:dyDescent="0.25">
      <c r="B17" s="320"/>
      <c r="C17" s="87" t="s">
        <v>0</v>
      </c>
      <c r="D17" s="85">
        <f>SUM(D8:D16)</f>
        <v>0</v>
      </c>
      <c r="E17" s="83">
        <f>SUM(E8:E16)</f>
        <v>0</v>
      </c>
      <c r="F17" s="83">
        <f>SUM(F8:F16)</f>
        <v>0</v>
      </c>
      <c r="G17" s="86">
        <f>SUM(G8:G16)</f>
        <v>0</v>
      </c>
      <c r="H17" s="85">
        <f>SUM(H8:H16)</f>
        <v>0</v>
      </c>
      <c r="I17" s="83">
        <f t="shared" ref="I17:S17" si="4">SUM(I8:I16)</f>
        <v>0</v>
      </c>
      <c r="J17" s="83">
        <f>SUM(J8:J16)</f>
        <v>0</v>
      </c>
      <c r="K17" s="259">
        <f>SUM(K8:K16)</f>
        <v>0</v>
      </c>
      <c r="L17" s="85">
        <f>SUM(L8:L16)</f>
        <v>0</v>
      </c>
      <c r="M17" s="83">
        <f>SUM(M8:M16)</f>
        <v>0</v>
      </c>
      <c r="N17" s="86">
        <f t="shared" si="4"/>
        <v>0</v>
      </c>
      <c r="O17" s="84">
        <f t="shared" si="4"/>
        <v>0</v>
      </c>
      <c r="P17" s="260">
        <f>SUM(P8:P16)</f>
        <v>0</v>
      </c>
      <c r="Q17" s="83">
        <f>SUM(Q8:Q16)</f>
        <v>0</v>
      </c>
      <c r="R17" s="83">
        <f>SUM(R8:R16)</f>
        <v>0</v>
      </c>
      <c r="S17" s="84">
        <f t="shared" si="4"/>
        <v>0</v>
      </c>
      <c r="T17" s="261"/>
      <c r="U17" s="23"/>
      <c r="W17" s="393"/>
    </row>
    <row r="18" spans="2:23" ht="30" customHeight="1" thickBot="1" x14ac:dyDescent="0.25">
      <c r="B18" s="395" t="s">
        <v>125</v>
      </c>
      <c r="C18" s="412"/>
      <c r="D18" s="18" t="str">
        <f>_xlfn.IFNA(VLOOKUP($C$3,'Univers AIS Mai 19'!$B$9:$CI$35,75,FALSE),"")</f>
        <v/>
      </c>
      <c r="E18" s="18" t="str">
        <f>_xlfn.IFNA(VLOOKUP($C$3,'Univers AIS Mai 19'!$B$9:$CI$35,76,FALSE),"")</f>
        <v/>
      </c>
      <c r="F18" s="18" t="str">
        <f>_xlfn.IFNA(VLOOKUP($C$3,'Univers AIS Mai 19'!$B$9:$CI$35,77,FALSE),"")</f>
        <v/>
      </c>
      <c r="G18" s="250"/>
      <c r="H18" s="17" t="str">
        <f>_xlfn.IFNA(VLOOKUP($C$3,'Univers AIS Mai 19'!$B$9:$CI$35,78,FALSE),"")</f>
        <v/>
      </c>
      <c r="I18" s="18" t="str">
        <f>_xlfn.IFNA(VLOOKUP($C$3,'Univers AIS Mai 19'!$B$9:$CI$35,79,FALSE),"")</f>
        <v/>
      </c>
      <c r="J18" s="18" t="str">
        <f>_xlfn.IFNA(VLOOKUP($C$3,'Univers AIS Mai 19'!$B$9:$CI$35,80,FALSE),"")</f>
        <v/>
      </c>
      <c r="K18" s="251" t="s">
        <v>58</v>
      </c>
      <c r="L18" s="138"/>
      <c r="M18" s="135"/>
      <c r="N18" s="135"/>
      <c r="O18" s="23"/>
      <c r="P18" s="17" t="str">
        <f>_xlfn.IFNA(VLOOKUP($C$3,'Univers AIS Mai 19'!$B$9:$CI$35,84,FALSE),"")</f>
        <v/>
      </c>
      <c r="Q18" s="18" t="str">
        <f>_xlfn.IFNA(VLOOKUP($C$3,'Univers AIS Mai 19'!$B$9:$CI$35,85,FALSE),"")</f>
        <v/>
      </c>
      <c r="R18" s="18" t="str">
        <f>_xlfn.IFNA(VLOOKUP($C$3,'Univers AIS Mai 19'!$B$9:$CI$35,86,FALSE),"")</f>
        <v/>
      </c>
      <c r="S18" s="23"/>
      <c r="T18" s="249"/>
      <c r="U18" s="23"/>
      <c r="W18" s="393"/>
    </row>
    <row r="19" spans="2:23" ht="30" customHeight="1" thickBot="1" x14ac:dyDescent="0.25">
      <c r="B19" s="395" t="s">
        <v>166</v>
      </c>
      <c r="C19" s="412"/>
      <c r="D19" s="235" t="str">
        <f>_xlfn.IFNA(VLOOKUP($C$3,'Univers AIS Jan 18'!$B$9:$CU$35,75,FALSE),"")</f>
        <v/>
      </c>
      <c r="E19" s="262" t="str">
        <f>_xlfn.IFNA(VLOOKUP($C$3,'Univers AIS Jan 18'!$B$9:$CU$35,76,FALSE),"")</f>
        <v/>
      </c>
      <c r="F19" s="114" t="str">
        <f>_xlfn.IFNA(VLOOKUP($C$3,'Univers AIS Jan 18'!$B$9:$CU$35,77,FALSE),"")</f>
        <v/>
      </c>
      <c r="G19" s="252"/>
      <c r="H19" s="235" t="str">
        <f>_xlfn.IFNA(VLOOKUP($C$3,'Univers AIS Jan 18'!$B$9:$CU$35,78,FALSE),"")</f>
        <v/>
      </c>
      <c r="I19" s="114" t="str">
        <f>_xlfn.IFNA(VLOOKUP($C$3,'Univers AIS Jan 18'!$B$9:$CU$35,79,FALSE),"")</f>
        <v/>
      </c>
      <c r="J19" s="137" t="str">
        <f>_xlfn.IFNA(VLOOKUP($C$3,'Univers AIS Jan 18'!$B$9:$CU$35,80,FALSE),"")</f>
        <v/>
      </c>
      <c r="K19" s="234"/>
      <c r="L19" s="31"/>
      <c r="M19" s="29"/>
      <c r="N19" s="29"/>
      <c r="O19" s="24"/>
      <c r="P19" s="17" t="str">
        <f>_xlfn.IFNA(VLOOKUP($C$3,'Univers AIS Jan 18'!$B$9:$CU$35,84,FALSE),"")</f>
        <v/>
      </c>
      <c r="Q19" s="18" t="str">
        <f>_xlfn.IFNA(VLOOKUP($C$3,'Univers AIS Jan 18'!$B$9:$CU$35,85,FALSE),"")</f>
        <v/>
      </c>
      <c r="R19" s="18" t="str">
        <f>_xlfn.IFNA(VLOOKUP($C$3,'Univers AIS Jan 18'!$B$9:$CU$35,86,FALSE),"")</f>
        <v/>
      </c>
      <c r="S19" s="252"/>
      <c r="T19" s="29"/>
      <c r="U19" s="24"/>
      <c r="W19" s="393"/>
    </row>
    <row r="20" spans="2:23" ht="15" customHeight="1" thickBot="1" x14ac:dyDescent="0.25">
      <c r="W20" s="393"/>
    </row>
    <row r="21" spans="2:23" ht="30" customHeight="1" thickBot="1" x14ac:dyDescent="0.25">
      <c r="B21" s="417" t="s">
        <v>55</v>
      </c>
      <c r="C21" s="418"/>
      <c r="D21" s="418"/>
      <c r="E21" s="418"/>
      <c r="F21" s="418"/>
      <c r="G21" s="418"/>
      <c r="H21" s="418"/>
      <c r="I21" s="418"/>
      <c r="J21" s="418"/>
      <c r="K21" s="418"/>
      <c r="L21" s="418"/>
      <c r="M21" s="418"/>
      <c r="N21" s="418"/>
      <c r="O21" s="418"/>
      <c r="P21" s="418"/>
      <c r="Q21" s="418"/>
      <c r="R21" s="418"/>
      <c r="S21" s="418"/>
      <c r="T21" s="418"/>
      <c r="U21" s="419"/>
      <c r="V21" s="2"/>
      <c r="W21" s="393"/>
    </row>
    <row r="22" spans="2:23" ht="30" customHeight="1" x14ac:dyDescent="0.2">
      <c r="B22" s="19" t="s">
        <v>57</v>
      </c>
      <c r="C22" s="420" t="s">
        <v>227</v>
      </c>
      <c r="D22" s="420"/>
      <c r="E22" s="420"/>
      <c r="F22" s="420"/>
      <c r="G22" s="420"/>
      <c r="H22" s="420"/>
      <c r="I22" s="420"/>
      <c r="J22" s="420"/>
      <c r="K22" s="420"/>
      <c r="L22" s="420"/>
      <c r="M22" s="420"/>
      <c r="N22" s="420"/>
      <c r="O22" s="420"/>
      <c r="P22" s="420"/>
      <c r="Q22" s="420"/>
      <c r="R22" s="420"/>
      <c r="S22" s="420"/>
      <c r="T22" s="420"/>
      <c r="U22" s="421"/>
      <c r="V22" s="2"/>
      <c r="W22" s="393"/>
    </row>
    <row r="23" spans="2:23" ht="77.25" customHeight="1" thickBot="1" x14ac:dyDescent="0.25">
      <c r="B23" s="20" t="s">
        <v>56</v>
      </c>
      <c r="C23" s="402" t="s">
        <v>252</v>
      </c>
      <c r="D23" s="402"/>
      <c r="E23" s="402"/>
      <c r="F23" s="402"/>
      <c r="G23" s="402"/>
      <c r="H23" s="402"/>
      <c r="I23" s="402"/>
      <c r="J23" s="402"/>
      <c r="K23" s="402"/>
      <c r="L23" s="402"/>
      <c r="M23" s="402"/>
      <c r="N23" s="402"/>
      <c r="O23" s="402"/>
      <c r="P23" s="402"/>
      <c r="Q23" s="402"/>
      <c r="R23" s="402"/>
      <c r="S23" s="402"/>
      <c r="T23" s="402"/>
      <c r="U23" s="403"/>
      <c r="V23" s="2"/>
      <c r="W23" s="394"/>
    </row>
    <row r="24" spans="2:23" ht="14.1" customHeight="1" x14ac:dyDescent="0.2"/>
  </sheetData>
  <sheetProtection algorithmName="SHA-512" hashValue="XQpJlVPvGgU/3rcIdHIupWzyQayTwHjq/dxERKKCG6V/LXN7Hk1etL99Kjr1mfz5nAXcctYlTA7eNMUrlwSxDQ==" saltValue="/m/e9CyTw6oc9F0uVU6rzg==" spinCount="100000" sheet="1" selectLockedCells="1"/>
  <protectedRanges>
    <protectedRange password="CAA2" sqref="D13:S16 D8:O12" name="Summe_3_1_4"/>
    <protectedRange password="CAA2" sqref="P8:S12" name="Summe_3_1_4_1"/>
    <protectedRange password="CAA2" sqref="T11:T15" name="Summe_3_2"/>
  </protectedRanges>
  <mergeCells count="16">
    <mergeCell ref="B1:W1"/>
    <mergeCell ref="B5:U5"/>
    <mergeCell ref="B6:C7"/>
    <mergeCell ref="T6:U6"/>
    <mergeCell ref="W6:W23"/>
    <mergeCell ref="E3:F3"/>
    <mergeCell ref="B8:B17"/>
    <mergeCell ref="D6:G6"/>
    <mergeCell ref="H6:K6"/>
    <mergeCell ref="L6:O6"/>
    <mergeCell ref="P6:S6"/>
    <mergeCell ref="B18:C18"/>
    <mergeCell ref="B19:C19"/>
    <mergeCell ref="B21:U21"/>
    <mergeCell ref="C22:U22"/>
    <mergeCell ref="C23:U23"/>
  </mergeCells>
  <conditionalFormatting sqref="W6">
    <cfRule type="expression" dxfId="4" priority="8">
      <formula>ISBLANK(W6)</formula>
    </cfRule>
  </conditionalFormatting>
  <conditionalFormatting sqref="T8:U10 U11:U16">
    <cfRule type="expression" dxfId="3" priority="2">
      <formula>ISBLANK(T8)</formula>
    </cfRule>
  </conditionalFormatting>
  <conditionalFormatting sqref="T16">
    <cfRule type="expression" dxfId="2" priority="1">
      <formula>ISBLANK(T16)</formula>
    </cfRule>
  </conditionalFormatting>
  <conditionalFormatting sqref="E8:G16 I8:K16 M8:O16 Q13:S16">
    <cfRule type="containsBlanks" dxfId="1" priority="3">
      <formula>LEN(TRIM(E8))=0</formula>
    </cfRule>
  </conditionalFormatting>
  <conditionalFormatting sqref="E8:G16 Q13:S16 M8:O16 I8:K16">
    <cfRule type="expression" dxfId="0" priority="4">
      <formula>ISBLANK(E8)</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7:U17" xr:uid="{AFC9B279-8E2B-4EFE-AE4F-38EA49EDC2B4}">
      <formula1>0</formula1>
    </dataValidation>
    <dataValidation operator="greaterThanOrEqual" allowBlank="1" promptTitle="Ganze Zahlen" sqref="D18:U19" xr:uid="{B2662BF1-897C-475A-89C0-F7132D70C936}"/>
    <dataValidation type="whole" allowBlank="1" showInputMessage="1" showErrorMessage="1" sqref="Q8:S16 E8:G16 I8:K16 M8:O16" xr:uid="{5D45F482-01AE-4EB1-B2AA-4450FFD8CAE8}">
      <formula1>0</formula1>
      <formula2>100000</formula2>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 xml:space="preserve">&amp;LKennzahlenraster IAS 2024-2027 (KIP 3)&amp;C
</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E87982F-B18B-4E12-8900-227D091F04FD}">
          <x14:formula1>
            <xm:f>Dropdown!$D$5:$D$7</xm:f>
          </x14:formula1>
          <xm:sqref>U8:U16 T8:T10 T16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424C-3481-45B5-9F9B-309C670D3D16}">
  <sheetPr codeName="Tabelle14">
    <tabColor theme="3" tint="0.79998168889431442"/>
  </sheetPr>
  <dimension ref="B1:CI35"/>
  <sheetViews>
    <sheetView showGridLines="0" zoomScaleNormal="100" workbookViewId="0">
      <pane xSplit="2" ySplit="1" topLeftCell="C2" activePane="bottomRight" state="frozen"/>
      <selection pane="topRight" activeCell="C1" sqref="C1"/>
      <selection pane="bottomLeft" activeCell="A2" sqref="A2"/>
      <selection pane="bottomRight" activeCell="AD48" sqref="AD48"/>
    </sheetView>
  </sheetViews>
  <sheetFormatPr baseColWidth="10" defaultColWidth="11" defaultRowHeight="14.25" x14ac:dyDescent="0.2"/>
  <cols>
    <col min="1" max="1" width="2.625" style="95" customWidth="1"/>
    <col min="2" max="2" width="7.25" style="95" bestFit="1" customWidth="1"/>
    <col min="3" max="3" width="9.875" style="95" bestFit="1" customWidth="1"/>
    <col min="4" max="87" width="5.625" style="95" customWidth="1"/>
    <col min="88" max="88" width="2.625" style="95" customWidth="1"/>
    <col min="89" max="16384" width="11" style="95"/>
  </cols>
  <sheetData>
    <row r="1" spans="2:87" ht="30" customHeight="1" x14ac:dyDescent="0.2">
      <c r="B1" s="448" t="s">
        <v>151</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48"/>
      <c r="BY1" s="448"/>
      <c r="BZ1" s="448"/>
      <c r="CA1" s="448"/>
      <c r="CB1" s="448"/>
      <c r="CC1" s="448"/>
      <c r="CD1" s="448"/>
      <c r="CE1" s="448"/>
      <c r="CF1" s="448"/>
      <c r="CG1" s="448"/>
      <c r="CH1" s="448"/>
      <c r="CI1" s="448"/>
    </row>
    <row r="2" spans="2:87" ht="15" customHeight="1" x14ac:dyDescent="0.2"/>
    <row r="3" spans="2:87" ht="15" customHeight="1" x14ac:dyDescent="0.2">
      <c r="B3" s="115"/>
      <c r="C3" s="113" t="s">
        <v>242</v>
      </c>
      <c r="D3" s="113"/>
      <c r="E3" s="115"/>
      <c r="F3" s="263" t="s">
        <v>84</v>
      </c>
      <c r="G3" s="113"/>
      <c r="H3" s="264"/>
      <c r="I3" s="264"/>
      <c r="J3" s="437">
        <v>45657</v>
      </c>
      <c r="K3" s="437"/>
      <c r="L3" s="115"/>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row>
    <row r="4" spans="2:87" ht="15" customHeight="1" thickBot="1" x14ac:dyDescent="0.25">
      <c r="B4" s="43"/>
      <c r="C4" s="43"/>
    </row>
    <row r="5" spans="2:87" ht="30" customHeight="1" thickBot="1" x14ac:dyDescent="0.25">
      <c r="B5" s="456" t="s">
        <v>73</v>
      </c>
      <c r="C5" s="459" t="s">
        <v>85</v>
      </c>
      <c r="D5" s="462" t="s">
        <v>86</v>
      </c>
      <c r="E5" s="463"/>
      <c r="F5" s="463"/>
      <c r="G5" s="463"/>
      <c r="H5" s="463"/>
      <c r="I5" s="463"/>
      <c r="J5" s="463"/>
      <c r="K5" s="463"/>
      <c r="L5" s="463"/>
      <c r="M5" s="463"/>
      <c r="N5" s="463"/>
      <c r="O5" s="464"/>
      <c r="P5" s="443" t="s">
        <v>87</v>
      </c>
      <c r="Q5" s="444"/>
      <c r="R5" s="444"/>
      <c r="S5" s="444"/>
      <c r="T5" s="444"/>
      <c r="U5" s="444"/>
      <c r="V5" s="444"/>
      <c r="W5" s="444"/>
      <c r="X5" s="444"/>
      <c r="Y5" s="444"/>
      <c r="Z5" s="444"/>
      <c r="AA5" s="445"/>
      <c r="AB5" s="446" t="s">
        <v>88</v>
      </c>
      <c r="AC5" s="444"/>
      <c r="AD5" s="444"/>
      <c r="AE5" s="444"/>
      <c r="AF5" s="444"/>
      <c r="AG5" s="444"/>
      <c r="AH5" s="444"/>
      <c r="AI5" s="444"/>
      <c r="AJ5" s="444"/>
      <c r="AK5" s="444"/>
      <c r="AL5" s="444"/>
      <c r="AM5" s="447"/>
      <c r="AN5" s="443" t="s">
        <v>89</v>
      </c>
      <c r="AO5" s="444"/>
      <c r="AP5" s="444"/>
      <c r="AQ5" s="444"/>
      <c r="AR5" s="444"/>
      <c r="AS5" s="444"/>
      <c r="AT5" s="444"/>
      <c r="AU5" s="444"/>
      <c r="AV5" s="444"/>
      <c r="AW5" s="444"/>
      <c r="AX5" s="444"/>
      <c r="AY5" s="445"/>
      <c r="AZ5" s="446" t="s">
        <v>90</v>
      </c>
      <c r="BA5" s="444"/>
      <c r="BB5" s="444"/>
      <c r="BC5" s="444"/>
      <c r="BD5" s="444"/>
      <c r="BE5" s="444"/>
      <c r="BF5" s="444"/>
      <c r="BG5" s="444"/>
      <c r="BH5" s="444"/>
      <c r="BI5" s="444"/>
      <c r="BJ5" s="444"/>
      <c r="BK5" s="447"/>
      <c r="BL5" s="443" t="s">
        <v>91</v>
      </c>
      <c r="BM5" s="444"/>
      <c r="BN5" s="444"/>
      <c r="BO5" s="444"/>
      <c r="BP5" s="444"/>
      <c r="BQ5" s="444"/>
      <c r="BR5" s="444"/>
      <c r="BS5" s="444"/>
      <c r="BT5" s="444"/>
      <c r="BU5" s="444"/>
      <c r="BV5" s="444"/>
      <c r="BW5" s="445"/>
      <c r="BX5" s="446" t="s">
        <v>92</v>
      </c>
      <c r="BY5" s="444"/>
      <c r="BZ5" s="444"/>
      <c r="CA5" s="444"/>
      <c r="CB5" s="444"/>
      <c r="CC5" s="444"/>
      <c r="CD5" s="444"/>
      <c r="CE5" s="444"/>
      <c r="CF5" s="444"/>
      <c r="CG5" s="444"/>
      <c r="CH5" s="444"/>
      <c r="CI5" s="447"/>
    </row>
    <row r="6" spans="2:87" ht="50.1" customHeight="1" x14ac:dyDescent="0.2">
      <c r="B6" s="457"/>
      <c r="C6" s="460"/>
      <c r="D6" s="449" t="s">
        <v>168</v>
      </c>
      <c r="E6" s="450"/>
      <c r="F6" s="450"/>
      <c r="G6" s="450"/>
      <c r="H6" s="450"/>
      <c r="I6" s="450"/>
      <c r="J6" s="450"/>
      <c r="K6" s="450"/>
      <c r="L6" s="450"/>
      <c r="M6" s="450"/>
      <c r="N6" s="450"/>
      <c r="O6" s="451"/>
      <c r="P6" s="452" t="s">
        <v>169</v>
      </c>
      <c r="Q6" s="453"/>
      <c r="R6" s="453"/>
      <c r="S6" s="453"/>
      <c r="T6" s="453"/>
      <c r="U6" s="453"/>
      <c r="V6" s="453"/>
      <c r="W6" s="453"/>
      <c r="X6" s="453"/>
      <c r="Y6" s="453"/>
      <c r="Z6" s="453"/>
      <c r="AA6" s="454"/>
      <c r="AB6" s="455" t="s">
        <v>128</v>
      </c>
      <c r="AC6" s="453"/>
      <c r="AD6" s="453"/>
      <c r="AE6" s="453"/>
      <c r="AF6" s="453"/>
      <c r="AG6" s="453"/>
      <c r="AH6" s="453"/>
      <c r="AI6" s="453"/>
      <c r="AJ6" s="453"/>
      <c r="AK6" s="453"/>
      <c r="AL6" s="453"/>
      <c r="AM6" s="454"/>
      <c r="AN6" s="455" t="s">
        <v>172</v>
      </c>
      <c r="AO6" s="453"/>
      <c r="AP6" s="453"/>
      <c r="AQ6" s="453"/>
      <c r="AR6" s="453"/>
      <c r="AS6" s="453"/>
      <c r="AT6" s="453"/>
      <c r="AU6" s="453"/>
      <c r="AV6" s="453"/>
      <c r="AW6" s="453"/>
      <c r="AX6" s="453"/>
      <c r="AY6" s="454"/>
      <c r="AZ6" s="455" t="s">
        <v>170</v>
      </c>
      <c r="BA6" s="453"/>
      <c r="BB6" s="453"/>
      <c r="BC6" s="453"/>
      <c r="BD6" s="453"/>
      <c r="BE6" s="453"/>
      <c r="BF6" s="453"/>
      <c r="BG6" s="453"/>
      <c r="BH6" s="453"/>
      <c r="BI6" s="453"/>
      <c r="BJ6" s="453"/>
      <c r="BK6" s="454"/>
      <c r="BL6" s="455" t="s">
        <v>171</v>
      </c>
      <c r="BM6" s="453"/>
      <c r="BN6" s="453"/>
      <c r="BO6" s="453"/>
      <c r="BP6" s="453"/>
      <c r="BQ6" s="453"/>
      <c r="BR6" s="453"/>
      <c r="BS6" s="453"/>
      <c r="BT6" s="453"/>
      <c r="BU6" s="453"/>
      <c r="BV6" s="453"/>
      <c r="BW6" s="454"/>
      <c r="BX6" s="455" t="s">
        <v>169</v>
      </c>
      <c r="BY6" s="453"/>
      <c r="BZ6" s="453"/>
      <c r="CA6" s="453"/>
      <c r="CB6" s="453"/>
      <c r="CC6" s="453"/>
      <c r="CD6" s="453"/>
      <c r="CE6" s="453"/>
      <c r="CF6" s="453"/>
      <c r="CG6" s="453"/>
      <c r="CH6" s="453"/>
      <c r="CI6" s="454"/>
    </row>
    <row r="7" spans="2:87" ht="30" customHeight="1" x14ac:dyDescent="0.2">
      <c r="B7" s="457"/>
      <c r="C7" s="460"/>
      <c r="D7" s="441" t="s">
        <v>236</v>
      </c>
      <c r="E7" s="439"/>
      <c r="F7" s="442"/>
      <c r="G7" s="438" t="s">
        <v>237</v>
      </c>
      <c r="H7" s="439"/>
      <c r="I7" s="442"/>
      <c r="J7" s="438" t="s">
        <v>243</v>
      </c>
      <c r="K7" s="439"/>
      <c r="L7" s="442"/>
      <c r="M7" s="438" t="s">
        <v>244</v>
      </c>
      <c r="N7" s="439"/>
      <c r="O7" s="440"/>
      <c r="P7" s="441" t="s">
        <v>236</v>
      </c>
      <c r="Q7" s="439"/>
      <c r="R7" s="442"/>
      <c r="S7" s="438" t="s">
        <v>237</v>
      </c>
      <c r="T7" s="439"/>
      <c r="U7" s="442"/>
      <c r="V7" s="438" t="s">
        <v>243</v>
      </c>
      <c r="W7" s="439"/>
      <c r="X7" s="442"/>
      <c r="Y7" s="438" t="s">
        <v>244</v>
      </c>
      <c r="Z7" s="439"/>
      <c r="AA7" s="440"/>
      <c r="AB7" s="441" t="s">
        <v>236</v>
      </c>
      <c r="AC7" s="439"/>
      <c r="AD7" s="442"/>
      <c r="AE7" s="438" t="s">
        <v>237</v>
      </c>
      <c r="AF7" s="439"/>
      <c r="AG7" s="442"/>
      <c r="AH7" s="438" t="s">
        <v>243</v>
      </c>
      <c r="AI7" s="439"/>
      <c r="AJ7" s="442"/>
      <c r="AK7" s="438" t="s">
        <v>244</v>
      </c>
      <c r="AL7" s="439"/>
      <c r="AM7" s="440"/>
      <c r="AN7" s="441" t="s">
        <v>236</v>
      </c>
      <c r="AO7" s="439"/>
      <c r="AP7" s="442"/>
      <c r="AQ7" s="438" t="s">
        <v>237</v>
      </c>
      <c r="AR7" s="439"/>
      <c r="AS7" s="442"/>
      <c r="AT7" s="438" t="s">
        <v>243</v>
      </c>
      <c r="AU7" s="439"/>
      <c r="AV7" s="442"/>
      <c r="AW7" s="438" t="s">
        <v>244</v>
      </c>
      <c r="AX7" s="439"/>
      <c r="AY7" s="440"/>
      <c r="AZ7" s="441" t="s">
        <v>236</v>
      </c>
      <c r="BA7" s="439"/>
      <c r="BB7" s="442"/>
      <c r="BC7" s="438" t="s">
        <v>237</v>
      </c>
      <c r="BD7" s="439"/>
      <c r="BE7" s="442"/>
      <c r="BF7" s="438" t="s">
        <v>243</v>
      </c>
      <c r="BG7" s="439"/>
      <c r="BH7" s="442"/>
      <c r="BI7" s="438" t="s">
        <v>244</v>
      </c>
      <c r="BJ7" s="439"/>
      <c r="BK7" s="440"/>
      <c r="BL7" s="441" t="s">
        <v>236</v>
      </c>
      <c r="BM7" s="439"/>
      <c r="BN7" s="442"/>
      <c r="BO7" s="438" t="s">
        <v>237</v>
      </c>
      <c r="BP7" s="439"/>
      <c r="BQ7" s="442"/>
      <c r="BR7" s="438" t="s">
        <v>243</v>
      </c>
      <c r="BS7" s="439"/>
      <c r="BT7" s="442"/>
      <c r="BU7" s="438" t="s">
        <v>244</v>
      </c>
      <c r="BV7" s="439"/>
      <c r="BW7" s="440"/>
      <c r="BX7" s="441" t="s">
        <v>236</v>
      </c>
      <c r="BY7" s="439"/>
      <c r="BZ7" s="442"/>
      <c r="CA7" s="438" t="s">
        <v>237</v>
      </c>
      <c r="CB7" s="439"/>
      <c r="CC7" s="442"/>
      <c r="CD7" s="438" t="s">
        <v>243</v>
      </c>
      <c r="CE7" s="439"/>
      <c r="CF7" s="442"/>
      <c r="CG7" s="438" t="s">
        <v>244</v>
      </c>
      <c r="CH7" s="439"/>
      <c r="CI7" s="440"/>
    </row>
    <row r="8" spans="2:87" ht="15" customHeight="1" thickBot="1" x14ac:dyDescent="0.25">
      <c r="B8" s="458"/>
      <c r="C8" s="461"/>
      <c r="D8" s="6" t="s">
        <v>0</v>
      </c>
      <c r="E8" s="7" t="s">
        <v>49</v>
      </c>
      <c r="F8" s="7" t="s">
        <v>1</v>
      </c>
      <c r="G8" s="7" t="s">
        <v>0</v>
      </c>
      <c r="H8" s="7" t="s">
        <v>49</v>
      </c>
      <c r="I8" s="7" t="s">
        <v>1</v>
      </c>
      <c r="J8" s="7" t="s">
        <v>0</v>
      </c>
      <c r="K8" s="7" t="s">
        <v>49</v>
      </c>
      <c r="L8" s="7" t="s">
        <v>1</v>
      </c>
      <c r="M8" s="7" t="s">
        <v>0</v>
      </c>
      <c r="N8" s="7" t="s">
        <v>49</v>
      </c>
      <c r="O8" s="8" t="s">
        <v>1</v>
      </c>
      <c r="P8" s="32" t="s">
        <v>0</v>
      </c>
      <c r="Q8" s="112" t="s">
        <v>49</v>
      </c>
      <c r="R8" s="112" t="s">
        <v>1</v>
      </c>
      <c r="S8" s="112" t="s">
        <v>0</v>
      </c>
      <c r="T8" s="112" t="s">
        <v>49</v>
      </c>
      <c r="U8" s="112" t="s">
        <v>1</v>
      </c>
      <c r="V8" s="112" t="s">
        <v>0</v>
      </c>
      <c r="W8" s="112" t="s">
        <v>49</v>
      </c>
      <c r="X8" s="112" t="s">
        <v>1</v>
      </c>
      <c r="Y8" s="112" t="s">
        <v>0</v>
      </c>
      <c r="Z8" s="112" t="s">
        <v>49</v>
      </c>
      <c r="AA8" s="33" t="s">
        <v>1</v>
      </c>
      <c r="AB8" s="32" t="s">
        <v>0</v>
      </c>
      <c r="AC8" s="112" t="s">
        <v>49</v>
      </c>
      <c r="AD8" s="112" t="s">
        <v>1</v>
      </c>
      <c r="AE8" s="112" t="s">
        <v>0</v>
      </c>
      <c r="AF8" s="112" t="s">
        <v>49</v>
      </c>
      <c r="AG8" s="112" t="s">
        <v>1</v>
      </c>
      <c r="AH8" s="112" t="s">
        <v>0</v>
      </c>
      <c r="AI8" s="112" t="s">
        <v>49</v>
      </c>
      <c r="AJ8" s="112" t="s">
        <v>1</v>
      </c>
      <c r="AK8" s="112" t="s">
        <v>0</v>
      </c>
      <c r="AL8" s="112" t="s">
        <v>49</v>
      </c>
      <c r="AM8" s="33" t="s">
        <v>1</v>
      </c>
      <c r="AN8" s="32" t="s">
        <v>0</v>
      </c>
      <c r="AO8" s="112" t="s">
        <v>49</v>
      </c>
      <c r="AP8" s="112" t="s">
        <v>1</v>
      </c>
      <c r="AQ8" s="112" t="s">
        <v>0</v>
      </c>
      <c r="AR8" s="112" t="s">
        <v>49</v>
      </c>
      <c r="AS8" s="112" t="s">
        <v>1</v>
      </c>
      <c r="AT8" s="112" t="s">
        <v>0</v>
      </c>
      <c r="AU8" s="112" t="s">
        <v>49</v>
      </c>
      <c r="AV8" s="112" t="s">
        <v>1</v>
      </c>
      <c r="AW8" s="112" t="s">
        <v>0</v>
      </c>
      <c r="AX8" s="112" t="s">
        <v>49</v>
      </c>
      <c r="AY8" s="33" t="s">
        <v>1</v>
      </c>
      <c r="AZ8" s="32" t="s">
        <v>0</v>
      </c>
      <c r="BA8" s="112" t="s">
        <v>49</v>
      </c>
      <c r="BB8" s="112" t="s">
        <v>1</v>
      </c>
      <c r="BC8" s="112" t="s">
        <v>0</v>
      </c>
      <c r="BD8" s="112" t="s">
        <v>49</v>
      </c>
      <c r="BE8" s="112" t="s">
        <v>1</v>
      </c>
      <c r="BF8" s="112" t="s">
        <v>0</v>
      </c>
      <c r="BG8" s="112" t="s">
        <v>49</v>
      </c>
      <c r="BH8" s="112" t="s">
        <v>1</v>
      </c>
      <c r="BI8" s="112" t="s">
        <v>0</v>
      </c>
      <c r="BJ8" s="112" t="s">
        <v>49</v>
      </c>
      <c r="BK8" s="33" t="s">
        <v>1</v>
      </c>
      <c r="BL8" s="32" t="s">
        <v>0</v>
      </c>
      <c r="BM8" s="112" t="s">
        <v>49</v>
      </c>
      <c r="BN8" s="112" t="s">
        <v>1</v>
      </c>
      <c r="BO8" s="112" t="s">
        <v>0</v>
      </c>
      <c r="BP8" s="112" t="s">
        <v>49</v>
      </c>
      <c r="BQ8" s="112" t="s">
        <v>1</v>
      </c>
      <c r="BR8" s="112" t="s">
        <v>0</v>
      </c>
      <c r="BS8" s="112" t="s">
        <v>49</v>
      </c>
      <c r="BT8" s="112" t="s">
        <v>1</v>
      </c>
      <c r="BU8" s="112" t="s">
        <v>0</v>
      </c>
      <c r="BV8" s="112" t="s">
        <v>49</v>
      </c>
      <c r="BW8" s="33" t="s">
        <v>1</v>
      </c>
      <c r="BX8" s="32" t="s">
        <v>0</v>
      </c>
      <c r="BY8" s="112" t="s">
        <v>49</v>
      </c>
      <c r="BZ8" s="112" t="s">
        <v>1</v>
      </c>
      <c r="CA8" s="112" t="s">
        <v>0</v>
      </c>
      <c r="CB8" s="112" t="s">
        <v>49</v>
      </c>
      <c r="CC8" s="112" t="s">
        <v>1</v>
      </c>
      <c r="CD8" s="112" t="s">
        <v>0</v>
      </c>
      <c r="CE8" s="112" t="s">
        <v>49</v>
      </c>
      <c r="CF8" s="112" t="s">
        <v>1</v>
      </c>
      <c r="CG8" s="112" t="s">
        <v>0</v>
      </c>
      <c r="CH8" s="112" t="s">
        <v>49</v>
      </c>
      <c r="CI8" s="33" t="s">
        <v>1</v>
      </c>
    </row>
    <row r="9" spans="2:87" ht="15" customHeight="1" x14ac:dyDescent="0.2">
      <c r="B9" s="111" t="s">
        <v>10</v>
      </c>
      <c r="C9" s="149">
        <v>45657</v>
      </c>
      <c r="D9" s="280">
        <v>0</v>
      </c>
      <c r="E9" s="281">
        <v>0</v>
      </c>
      <c r="F9" s="281">
        <v>0</v>
      </c>
      <c r="G9" s="281">
        <v>0</v>
      </c>
      <c r="H9" s="281">
        <v>0</v>
      </c>
      <c r="I9" s="281">
        <v>0</v>
      </c>
      <c r="J9" s="282" t="s">
        <v>44</v>
      </c>
      <c r="K9" s="282" t="s">
        <v>44</v>
      </c>
      <c r="L9" s="282" t="s">
        <v>44</v>
      </c>
      <c r="M9" s="281">
        <v>0</v>
      </c>
      <c r="N9" s="281">
        <v>0</v>
      </c>
      <c r="O9" s="283">
        <v>0</v>
      </c>
      <c r="P9" s="280">
        <v>0</v>
      </c>
      <c r="Q9" s="281">
        <v>0</v>
      </c>
      <c r="R9" s="281">
        <v>0</v>
      </c>
      <c r="S9" s="281">
        <v>0</v>
      </c>
      <c r="T9" s="281">
        <v>0</v>
      </c>
      <c r="U9" s="281">
        <v>0</v>
      </c>
      <c r="V9" s="282" t="s">
        <v>44</v>
      </c>
      <c r="W9" s="282" t="s">
        <v>44</v>
      </c>
      <c r="X9" s="282" t="s">
        <v>44</v>
      </c>
      <c r="Y9" s="281">
        <v>0</v>
      </c>
      <c r="Z9" s="281">
        <v>0</v>
      </c>
      <c r="AA9" s="283">
        <v>0</v>
      </c>
      <c r="AB9" s="280">
        <v>0</v>
      </c>
      <c r="AC9" s="281">
        <v>0</v>
      </c>
      <c r="AD9" s="281">
        <v>0</v>
      </c>
      <c r="AE9" s="281">
        <v>0</v>
      </c>
      <c r="AF9" s="281">
        <v>0</v>
      </c>
      <c r="AG9" s="281">
        <v>0</v>
      </c>
      <c r="AH9" s="282" t="s">
        <v>44</v>
      </c>
      <c r="AI9" s="282" t="s">
        <v>44</v>
      </c>
      <c r="AJ9" s="282" t="s">
        <v>44</v>
      </c>
      <c r="AK9" s="281">
        <v>0</v>
      </c>
      <c r="AL9" s="281">
        <v>0</v>
      </c>
      <c r="AM9" s="283">
        <v>0</v>
      </c>
      <c r="AN9" s="280">
        <v>0</v>
      </c>
      <c r="AO9" s="281">
        <v>0</v>
      </c>
      <c r="AP9" s="281">
        <v>0</v>
      </c>
      <c r="AQ9" s="281">
        <v>0</v>
      </c>
      <c r="AR9" s="281">
        <v>0</v>
      </c>
      <c r="AS9" s="281">
        <v>0</v>
      </c>
      <c r="AT9" s="282" t="s">
        <v>44</v>
      </c>
      <c r="AU9" s="282" t="s">
        <v>44</v>
      </c>
      <c r="AV9" s="282" t="s">
        <v>44</v>
      </c>
      <c r="AW9" s="281">
        <v>0</v>
      </c>
      <c r="AX9" s="281">
        <v>0</v>
      </c>
      <c r="AY9" s="283">
        <v>0</v>
      </c>
      <c r="AZ9" s="280">
        <v>0</v>
      </c>
      <c r="BA9" s="281">
        <v>0</v>
      </c>
      <c r="BB9" s="281">
        <v>0</v>
      </c>
      <c r="BC9" s="281">
        <v>0</v>
      </c>
      <c r="BD9" s="281">
        <v>0</v>
      </c>
      <c r="BE9" s="281">
        <v>0</v>
      </c>
      <c r="BF9" s="282" t="s">
        <v>44</v>
      </c>
      <c r="BG9" s="282" t="s">
        <v>44</v>
      </c>
      <c r="BH9" s="282" t="s">
        <v>44</v>
      </c>
      <c r="BI9" s="281">
        <v>0</v>
      </c>
      <c r="BJ9" s="281">
        <v>0</v>
      </c>
      <c r="BK9" s="283">
        <v>0</v>
      </c>
      <c r="BL9" s="280">
        <v>0</v>
      </c>
      <c r="BM9" s="281">
        <v>0</v>
      </c>
      <c r="BN9" s="281">
        <v>0</v>
      </c>
      <c r="BO9" s="281">
        <v>0</v>
      </c>
      <c r="BP9" s="281">
        <v>0</v>
      </c>
      <c r="BQ9" s="281">
        <v>0</v>
      </c>
      <c r="BR9" s="282" t="s">
        <v>44</v>
      </c>
      <c r="BS9" s="282" t="s">
        <v>44</v>
      </c>
      <c r="BT9" s="282" t="s">
        <v>44</v>
      </c>
      <c r="BU9" s="281">
        <v>0</v>
      </c>
      <c r="BV9" s="281">
        <v>0</v>
      </c>
      <c r="BW9" s="283">
        <v>0</v>
      </c>
      <c r="BX9" s="280">
        <v>0</v>
      </c>
      <c r="BY9" s="281">
        <v>0</v>
      </c>
      <c r="BZ9" s="281">
        <v>0</v>
      </c>
      <c r="CA9" s="281">
        <v>0</v>
      </c>
      <c r="CB9" s="281">
        <v>0</v>
      </c>
      <c r="CC9" s="281">
        <v>0</v>
      </c>
      <c r="CD9" s="282" t="s">
        <v>44</v>
      </c>
      <c r="CE9" s="282" t="s">
        <v>44</v>
      </c>
      <c r="CF9" s="282" t="s">
        <v>44</v>
      </c>
      <c r="CG9" s="281">
        <v>0</v>
      </c>
      <c r="CH9" s="281">
        <v>0</v>
      </c>
      <c r="CI9" s="283">
        <v>0</v>
      </c>
    </row>
    <row r="10" spans="2:87" ht="15" customHeight="1" x14ac:dyDescent="0.2">
      <c r="B10" s="109" t="s">
        <v>12</v>
      </c>
      <c r="C10" s="150">
        <v>45657</v>
      </c>
      <c r="D10" s="273">
        <v>0</v>
      </c>
      <c r="E10" s="274">
        <v>0</v>
      </c>
      <c r="F10" s="274">
        <v>0</v>
      </c>
      <c r="G10" s="274">
        <v>0</v>
      </c>
      <c r="H10" s="274">
        <v>0</v>
      </c>
      <c r="I10" s="274">
        <v>0</v>
      </c>
      <c r="J10" s="279" t="s">
        <v>44</v>
      </c>
      <c r="K10" s="279" t="s">
        <v>44</v>
      </c>
      <c r="L10" s="279" t="s">
        <v>44</v>
      </c>
      <c r="M10" s="274">
        <v>0</v>
      </c>
      <c r="N10" s="274">
        <v>0</v>
      </c>
      <c r="O10" s="275">
        <v>0</v>
      </c>
      <c r="P10" s="273">
        <v>0</v>
      </c>
      <c r="Q10" s="274">
        <v>0</v>
      </c>
      <c r="R10" s="274">
        <v>0</v>
      </c>
      <c r="S10" s="274">
        <v>0</v>
      </c>
      <c r="T10" s="274">
        <v>0</v>
      </c>
      <c r="U10" s="274">
        <v>0</v>
      </c>
      <c r="V10" s="279" t="s">
        <v>44</v>
      </c>
      <c r="W10" s="279" t="s">
        <v>44</v>
      </c>
      <c r="X10" s="279" t="s">
        <v>44</v>
      </c>
      <c r="Y10" s="274">
        <v>0</v>
      </c>
      <c r="Z10" s="274">
        <v>0</v>
      </c>
      <c r="AA10" s="275">
        <v>0</v>
      </c>
      <c r="AB10" s="273">
        <v>0</v>
      </c>
      <c r="AC10" s="274">
        <v>0</v>
      </c>
      <c r="AD10" s="274">
        <v>0</v>
      </c>
      <c r="AE10" s="274">
        <v>0</v>
      </c>
      <c r="AF10" s="274">
        <v>0</v>
      </c>
      <c r="AG10" s="274">
        <v>0</v>
      </c>
      <c r="AH10" s="279" t="s">
        <v>44</v>
      </c>
      <c r="AI10" s="279" t="s">
        <v>44</v>
      </c>
      <c r="AJ10" s="279" t="s">
        <v>44</v>
      </c>
      <c r="AK10" s="274">
        <v>0</v>
      </c>
      <c r="AL10" s="274">
        <v>0</v>
      </c>
      <c r="AM10" s="275">
        <v>0</v>
      </c>
      <c r="AN10" s="273">
        <v>0</v>
      </c>
      <c r="AO10" s="274">
        <v>0</v>
      </c>
      <c r="AP10" s="274">
        <v>0</v>
      </c>
      <c r="AQ10" s="274">
        <v>0</v>
      </c>
      <c r="AR10" s="274">
        <v>0</v>
      </c>
      <c r="AS10" s="274">
        <v>0</v>
      </c>
      <c r="AT10" s="279" t="s">
        <v>44</v>
      </c>
      <c r="AU10" s="279" t="s">
        <v>44</v>
      </c>
      <c r="AV10" s="279" t="s">
        <v>44</v>
      </c>
      <c r="AW10" s="274">
        <v>0</v>
      </c>
      <c r="AX10" s="274">
        <v>0</v>
      </c>
      <c r="AY10" s="275">
        <v>0</v>
      </c>
      <c r="AZ10" s="273">
        <v>0</v>
      </c>
      <c r="BA10" s="274">
        <v>0</v>
      </c>
      <c r="BB10" s="274">
        <v>0</v>
      </c>
      <c r="BC10" s="274">
        <v>0</v>
      </c>
      <c r="BD10" s="274">
        <v>0</v>
      </c>
      <c r="BE10" s="274">
        <v>0</v>
      </c>
      <c r="BF10" s="279" t="s">
        <v>44</v>
      </c>
      <c r="BG10" s="279" t="s">
        <v>44</v>
      </c>
      <c r="BH10" s="279" t="s">
        <v>44</v>
      </c>
      <c r="BI10" s="274">
        <v>0</v>
      </c>
      <c r="BJ10" s="274">
        <v>0</v>
      </c>
      <c r="BK10" s="275">
        <v>0</v>
      </c>
      <c r="BL10" s="273">
        <v>0</v>
      </c>
      <c r="BM10" s="274">
        <v>0</v>
      </c>
      <c r="BN10" s="274">
        <v>0</v>
      </c>
      <c r="BO10" s="274">
        <v>0</v>
      </c>
      <c r="BP10" s="274">
        <v>0</v>
      </c>
      <c r="BQ10" s="274">
        <v>0</v>
      </c>
      <c r="BR10" s="279" t="s">
        <v>44</v>
      </c>
      <c r="BS10" s="279" t="s">
        <v>44</v>
      </c>
      <c r="BT10" s="279" t="s">
        <v>44</v>
      </c>
      <c r="BU10" s="274">
        <v>0</v>
      </c>
      <c r="BV10" s="274">
        <v>0</v>
      </c>
      <c r="BW10" s="275">
        <v>0</v>
      </c>
      <c r="BX10" s="273">
        <v>0</v>
      </c>
      <c r="BY10" s="274">
        <v>0</v>
      </c>
      <c r="BZ10" s="274">
        <v>0</v>
      </c>
      <c r="CA10" s="274">
        <v>0</v>
      </c>
      <c r="CB10" s="274">
        <v>0</v>
      </c>
      <c r="CC10" s="274">
        <v>0</v>
      </c>
      <c r="CD10" s="279" t="s">
        <v>44</v>
      </c>
      <c r="CE10" s="279" t="s">
        <v>44</v>
      </c>
      <c r="CF10" s="279" t="s">
        <v>44</v>
      </c>
      <c r="CG10" s="274">
        <v>0</v>
      </c>
      <c r="CH10" s="274">
        <v>0</v>
      </c>
      <c r="CI10" s="275">
        <v>0</v>
      </c>
    </row>
    <row r="11" spans="2:87" ht="15" customHeight="1" x14ac:dyDescent="0.2">
      <c r="B11" s="109" t="s">
        <v>13</v>
      </c>
      <c r="C11" s="150">
        <v>45657</v>
      </c>
      <c r="D11" s="273">
        <v>0</v>
      </c>
      <c r="E11" s="274">
        <v>0</v>
      </c>
      <c r="F11" s="274">
        <v>0</v>
      </c>
      <c r="G11" s="274">
        <v>0</v>
      </c>
      <c r="H11" s="274">
        <v>0</v>
      </c>
      <c r="I11" s="274">
        <v>0</v>
      </c>
      <c r="J11" s="279" t="s">
        <v>44</v>
      </c>
      <c r="K11" s="279" t="s">
        <v>44</v>
      </c>
      <c r="L11" s="279" t="s">
        <v>44</v>
      </c>
      <c r="M11" s="274">
        <v>0</v>
      </c>
      <c r="N11" s="274">
        <v>0</v>
      </c>
      <c r="O11" s="275">
        <v>0</v>
      </c>
      <c r="P11" s="273">
        <v>0</v>
      </c>
      <c r="Q11" s="274">
        <v>0</v>
      </c>
      <c r="R11" s="274">
        <v>0</v>
      </c>
      <c r="S11" s="274">
        <v>0</v>
      </c>
      <c r="T11" s="274">
        <v>0</v>
      </c>
      <c r="U11" s="274">
        <v>0</v>
      </c>
      <c r="V11" s="279" t="s">
        <v>44</v>
      </c>
      <c r="W11" s="279" t="s">
        <v>44</v>
      </c>
      <c r="X11" s="279" t="s">
        <v>44</v>
      </c>
      <c r="Y11" s="274">
        <v>0</v>
      </c>
      <c r="Z11" s="274">
        <v>0</v>
      </c>
      <c r="AA11" s="275">
        <v>0</v>
      </c>
      <c r="AB11" s="273">
        <v>0</v>
      </c>
      <c r="AC11" s="274">
        <v>0</v>
      </c>
      <c r="AD11" s="274">
        <v>0</v>
      </c>
      <c r="AE11" s="274">
        <v>0</v>
      </c>
      <c r="AF11" s="274">
        <v>0</v>
      </c>
      <c r="AG11" s="274">
        <v>0</v>
      </c>
      <c r="AH11" s="279" t="s">
        <v>44</v>
      </c>
      <c r="AI11" s="279" t="s">
        <v>44</v>
      </c>
      <c r="AJ11" s="279" t="s">
        <v>44</v>
      </c>
      <c r="AK11" s="274">
        <v>0</v>
      </c>
      <c r="AL11" s="274">
        <v>0</v>
      </c>
      <c r="AM11" s="275">
        <v>0</v>
      </c>
      <c r="AN11" s="273">
        <v>0</v>
      </c>
      <c r="AO11" s="274">
        <v>0</v>
      </c>
      <c r="AP11" s="274">
        <v>0</v>
      </c>
      <c r="AQ11" s="274">
        <v>0</v>
      </c>
      <c r="AR11" s="274">
        <v>0</v>
      </c>
      <c r="AS11" s="274">
        <v>0</v>
      </c>
      <c r="AT11" s="279" t="s">
        <v>44</v>
      </c>
      <c r="AU11" s="279" t="s">
        <v>44</v>
      </c>
      <c r="AV11" s="279" t="s">
        <v>44</v>
      </c>
      <c r="AW11" s="274">
        <v>0</v>
      </c>
      <c r="AX11" s="274">
        <v>0</v>
      </c>
      <c r="AY11" s="275">
        <v>0</v>
      </c>
      <c r="AZ11" s="273">
        <v>0</v>
      </c>
      <c r="BA11" s="274">
        <v>0</v>
      </c>
      <c r="BB11" s="274">
        <v>0</v>
      </c>
      <c r="BC11" s="274">
        <v>0</v>
      </c>
      <c r="BD11" s="274">
        <v>0</v>
      </c>
      <c r="BE11" s="274">
        <v>0</v>
      </c>
      <c r="BF11" s="279" t="s">
        <v>44</v>
      </c>
      <c r="BG11" s="279" t="s">
        <v>44</v>
      </c>
      <c r="BH11" s="279" t="s">
        <v>44</v>
      </c>
      <c r="BI11" s="274">
        <v>0</v>
      </c>
      <c r="BJ11" s="274">
        <v>0</v>
      </c>
      <c r="BK11" s="275">
        <v>0</v>
      </c>
      <c r="BL11" s="273">
        <v>0</v>
      </c>
      <c r="BM11" s="274">
        <v>0</v>
      </c>
      <c r="BN11" s="274">
        <v>0</v>
      </c>
      <c r="BO11" s="274">
        <v>0</v>
      </c>
      <c r="BP11" s="274">
        <v>0</v>
      </c>
      <c r="BQ11" s="274">
        <v>0</v>
      </c>
      <c r="BR11" s="279" t="s">
        <v>44</v>
      </c>
      <c r="BS11" s="279" t="s">
        <v>44</v>
      </c>
      <c r="BT11" s="279" t="s">
        <v>44</v>
      </c>
      <c r="BU11" s="274">
        <v>0</v>
      </c>
      <c r="BV11" s="274">
        <v>0</v>
      </c>
      <c r="BW11" s="275">
        <v>0</v>
      </c>
      <c r="BX11" s="273">
        <v>0</v>
      </c>
      <c r="BY11" s="274">
        <v>0</v>
      </c>
      <c r="BZ11" s="274">
        <v>0</v>
      </c>
      <c r="CA11" s="274">
        <v>0</v>
      </c>
      <c r="CB11" s="274">
        <v>0</v>
      </c>
      <c r="CC11" s="274">
        <v>0</v>
      </c>
      <c r="CD11" s="279" t="s">
        <v>44</v>
      </c>
      <c r="CE11" s="279" t="s">
        <v>44</v>
      </c>
      <c r="CF11" s="279" t="s">
        <v>44</v>
      </c>
      <c r="CG11" s="274">
        <v>0</v>
      </c>
      <c r="CH11" s="274">
        <v>0</v>
      </c>
      <c r="CI11" s="275">
        <v>0</v>
      </c>
    </row>
    <row r="12" spans="2:87" ht="15" customHeight="1" x14ac:dyDescent="0.2">
      <c r="B12" s="109" t="s">
        <v>14</v>
      </c>
      <c r="C12" s="150">
        <v>45657</v>
      </c>
      <c r="D12" s="273">
        <v>0</v>
      </c>
      <c r="E12" s="274">
        <v>0</v>
      </c>
      <c r="F12" s="274">
        <v>0</v>
      </c>
      <c r="G12" s="274">
        <v>0</v>
      </c>
      <c r="H12" s="274">
        <v>0</v>
      </c>
      <c r="I12" s="274">
        <v>0</v>
      </c>
      <c r="J12" s="279" t="s">
        <v>44</v>
      </c>
      <c r="K12" s="279" t="s">
        <v>44</v>
      </c>
      <c r="L12" s="279" t="s">
        <v>44</v>
      </c>
      <c r="M12" s="274">
        <v>0</v>
      </c>
      <c r="N12" s="274">
        <v>0</v>
      </c>
      <c r="O12" s="275">
        <v>0</v>
      </c>
      <c r="P12" s="273">
        <v>0</v>
      </c>
      <c r="Q12" s="274">
        <v>0</v>
      </c>
      <c r="R12" s="274">
        <v>0</v>
      </c>
      <c r="S12" s="274">
        <v>0</v>
      </c>
      <c r="T12" s="274">
        <v>0</v>
      </c>
      <c r="U12" s="274">
        <v>0</v>
      </c>
      <c r="V12" s="279" t="s">
        <v>44</v>
      </c>
      <c r="W12" s="279" t="s">
        <v>44</v>
      </c>
      <c r="X12" s="279" t="s">
        <v>44</v>
      </c>
      <c r="Y12" s="274">
        <v>0</v>
      </c>
      <c r="Z12" s="274">
        <v>0</v>
      </c>
      <c r="AA12" s="275">
        <v>0</v>
      </c>
      <c r="AB12" s="273">
        <v>0</v>
      </c>
      <c r="AC12" s="274">
        <v>0</v>
      </c>
      <c r="AD12" s="274">
        <v>0</v>
      </c>
      <c r="AE12" s="274">
        <v>0</v>
      </c>
      <c r="AF12" s="274">
        <v>0</v>
      </c>
      <c r="AG12" s="274">
        <v>0</v>
      </c>
      <c r="AH12" s="279" t="s">
        <v>44</v>
      </c>
      <c r="AI12" s="279" t="s">
        <v>44</v>
      </c>
      <c r="AJ12" s="279" t="s">
        <v>44</v>
      </c>
      <c r="AK12" s="274">
        <v>0</v>
      </c>
      <c r="AL12" s="274">
        <v>0</v>
      </c>
      <c r="AM12" s="275">
        <v>0</v>
      </c>
      <c r="AN12" s="273">
        <v>0</v>
      </c>
      <c r="AO12" s="274">
        <v>0</v>
      </c>
      <c r="AP12" s="274">
        <v>0</v>
      </c>
      <c r="AQ12" s="274">
        <v>0</v>
      </c>
      <c r="AR12" s="274">
        <v>0</v>
      </c>
      <c r="AS12" s="274">
        <v>0</v>
      </c>
      <c r="AT12" s="279" t="s">
        <v>44</v>
      </c>
      <c r="AU12" s="279" t="s">
        <v>44</v>
      </c>
      <c r="AV12" s="279" t="s">
        <v>44</v>
      </c>
      <c r="AW12" s="274">
        <v>0</v>
      </c>
      <c r="AX12" s="274">
        <v>0</v>
      </c>
      <c r="AY12" s="275">
        <v>0</v>
      </c>
      <c r="AZ12" s="273">
        <v>0</v>
      </c>
      <c r="BA12" s="274">
        <v>0</v>
      </c>
      <c r="BB12" s="274">
        <v>0</v>
      </c>
      <c r="BC12" s="274">
        <v>0</v>
      </c>
      <c r="BD12" s="274">
        <v>0</v>
      </c>
      <c r="BE12" s="274">
        <v>0</v>
      </c>
      <c r="BF12" s="279" t="s">
        <v>44</v>
      </c>
      <c r="BG12" s="279" t="s">
        <v>44</v>
      </c>
      <c r="BH12" s="279" t="s">
        <v>44</v>
      </c>
      <c r="BI12" s="274">
        <v>0</v>
      </c>
      <c r="BJ12" s="274">
        <v>0</v>
      </c>
      <c r="BK12" s="275">
        <v>0</v>
      </c>
      <c r="BL12" s="273">
        <v>0</v>
      </c>
      <c r="BM12" s="274">
        <v>0</v>
      </c>
      <c r="BN12" s="274">
        <v>0</v>
      </c>
      <c r="BO12" s="274">
        <v>0</v>
      </c>
      <c r="BP12" s="274">
        <v>0</v>
      </c>
      <c r="BQ12" s="274">
        <v>0</v>
      </c>
      <c r="BR12" s="279" t="s">
        <v>44</v>
      </c>
      <c r="BS12" s="279" t="s">
        <v>44</v>
      </c>
      <c r="BT12" s="279" t="s">
        <v>44</v>
      </c>
      <c r="BU12" s="274">
        <v>0</v>
      </c>
      <c r="BV12" s="274">
        <v>0</v>
      </c>
      <c r="BW12" s="275">
        <v>0</v>
      </c>
      <c r="BX12" s="273">
        <v>0</v>
      </c>
      <c r="BY12" s="274">
        <v>0</v>
      </c>
      <c r="BZ12" s="274">
        <v>0</v>
      </c>
      <c r="CA12" s="274">
        <v>0</v>
      </c>
      <c r="CB12" s="274">
        <v>0</v>
      </c>
      <c r="CC12" s="274">
        <v>0</v>
      </c>
      <c r="CD12" s="279" t="s">
        <v>44</v>
      </c>
      <c r="CE12" s="279" t="s">
        <v>44</v>
      </c>
      <c r="CF12" s="279" t="s">
        <v>44</v>
      </c>
      <c r="CG12" s="274">
        <v>0</v>
      </c>
      <c r="CH12" s="274">
        <v>0</v>
      </c>
      <c r="CI12" s="275">
        <v>0</v>
      </c>
    </row>
    <row r="13" spans="2:87" ht="15" customHeight="1" x14ac:dyDescent="0.2">
      <c r="B13" s="109" t="s">
        <v>15</v>
      </c>
      <c r="C13" s="150">
        <v>45657</v>
      </c>
      <c r="D13" s="273">
        <v>0</v>
      </c>
      <c r="E13" s="274">
        <v>0</v>
      </c>
      <c r="F13" s="274">
        <v>0</v>
      </c>
      <c r="G13" s="274">
        <v>0</v>
      </c>
      <c r="H13" s="274">
        <v>0</v>
      </c>
      <c r="I13" s="274">
        <v>0</v>
      </c>
      <c r="J13" s="279" t="s">
        <v>44</v>
      </c>
      <c r="K13" s="279" t="s">
        <v>44</v>
      </c>
      <c r="L13" s="279" t="s">
        <v>44</v>
      </c>
      <c r="M13" s="274">
        <v>0</v>
      </c>
      <c r="N13" s="274">
        <v>0</v>
      </c>
      <c r="O13" s="275">
        <v>0</v>
      </c>
      <c r="P13" s="273">
        <v>0</v>
      </c>
      <c r="Q13" s="274">
        <v>0</v>
      </c>
      <c r="R13" s="274">
        <v>0</v>
      </c>
      <c r="S13" s="274">
        <v>0</v>
      </c>
      <c r="T13" s="274">
        <v>0</v>
      </c>
      <c r="U13" s="274">
        <v>0</v>
      </c>
      <c r="V13" s="279" t="s">
        <v>44</v>
      </c>
      <c r="W13" s="279" t="s">
        <v>44</v>
      </c>
      <c r="X13" s="279" t="s">
        <v>44</v>
      </c>
      <c r="Y13" s="274">
        <v>0</v>
      </c>
      <c r="Z13" s="274">
        <v>0</v>
      </c>
      <c r="AA13" s="275">
        <v>0</v>
      </c>
      <c r="AB13" s="273">
        <v>0</v>
      </c>
      <c r="AC13" s="274">
        <v>0</v>
      </c>
      <c r="AD13" s="274">
        <v>0</v>
      </c>
      <c r="AE13" s="274">
        <v>0</v>
      </c>
      <c r="AF13" s="274">
        <v>0</v>
      </c>
      <c r="AG13" s="274">
        <v>0</v>
      </c>
      <c r="AH13" s="279" t="s">
        <v>44</v>
      </c>
      <c r="AI13" s="279" t="s">
        <v>44</v>
      </c>
      <c r="AJ13" s="279" t="s">
        <v>44</v>
      </c>
      <c r="AK13" s="274">
        <v>0</v>
      </c>
      <c r="AL13" s="274">
        <v>0</v>
      </c>
      <c r="AM13" s="275">
        <v>0</v>
      </c>
      <c r="AN13" s="273">
        <v>0</v>
      </c>
      <c r="AO13" s="274">
        <v>0</v>
      </c>
      <c r="AP13" s="274">
        <v>0</v>
      </c>
      <c r="AQ13" s="274">
        <v>0</v>
      </c>
      <c r="AR13" s="274">
        <v>0</v>
      </c>
      <c r="AS13" s="274">
        <v>0</v>
      </c>
      <c r="AT13" s="279" t="s">
        <v>44</v>
      </c>
      <c r="AU13" s="279" t="s">
        <v>44</v>
      </c>
      <c r="AV13" s="279" t="s">
        <v>44</v>
      </c>
      <c r="AW13" s="274">
        <v>0</v>
      </c>
      <c r="AX13" s="274">
        <v>0</v>
      </c>
      <c r="AY13" s="275">
        <v>0</v>
      </c>
      <c r="AZ13" s="273">
        <v>0</v>
      </c>
      <c r="BA13" s="274">
        <v>0</v>
      </c>
      <c r="BB13" s="274">
        <v>0</v>
      </c>
      <c r="BC13" s="274">
        <v>0</v>
      </c>
      <c r="BD13" s="274">
        <v>0</v>
      </c>
      <c r="BE13" s="274">
        <v>0</v>
      </c>
      <c r="BF13" s="279" t="s">
        <v>44</v>
      </c>
      <c r="BG13" s="279" t="s">
        <v>44</v>
      </c>
      <c r="BH13" s="279" t="s">
        <v>44</v>
      </c>
      <c r="BI13" s="274">
        <v>0</v>
      </c>
      <c r="BJ13" s="274">
        <v>0</v>
      </c>
      <c r="BK13" s="275">
        <v>0</v>
      </c>
      <c r="BL13" s="273">
        <v>0</v>
      </c>
      <c r="BM13" s="274">
        <v>0</v>
      </c>
      <c r="BN13" s="274">
        <v>0</v>
      </c>
      <c r="BO13" s="274">
        <v>0</v>
      </c>
      <c r="BP13" s="274">
        <v>0</v>
      </c>
      <c r="BQ13" s="274">
        <v>0</v>
      </c>
      <c r="BR13" s="279" t="s">
        <v>44</v>
      </c>
      <c r="BS13" s="279" t="s">
        <v>44</v>
      </c>
      <c r="BT13" s="279" t="s">
        <v>44</v>
      </c>
      <c r="BU13" s="274">
        <v>0</v>
      </c>
      <c r="BV13" s="274">
        <v>0</v>
      </c>
      <c r="BW13" s="275">
        <v>0</v>
      </c>
      <c r="BX13" s="273">
        <v>0</v>
      </c>
      <c r="BY13" s="274">
        <v>0</v>
      </c>
      <c r="BZ13" s="274">
        <v>0</v>
      </c>
      <c r="CA13" s="274">
        <v>0</v>
      </c>
      <c r="CB13" s="274">
        <v>0</v>
      </c>
      <c r="CC13" s="274">
        <v>0</v>
      </c>
      <c r="CD13" s="279" t="s">
        <v>44</v>
      </c>
      <c r="CE13" s="279" t="s">
        <v>44</v>
      </c>
      <c r="CF13" s="279" t="s">
        <v>44</v>
      </c>
      <c r="CG13" s="274">
        <v>0</v>
      </c>
      <c r="CH13" s="274">
        <v>0</v>
      </c>
      <c r="CI13" s="275">
        <v>0</v>
      </c>
    </row>
    <row r="14" spans="2:87" ht="15" customHeight="1" x14ac:dyDescent="0.2">
      <c r="B14" s="109" t="s">
        <v>16</v>
      </c>
      <c r="C14" s="150">
        <v>45657</v>
      </c>
      <c r="D14" s="273">
        <v>0</v>
      </c>
      <c r="E14" s="274">
        <v>0</v>
      </c>
      <c r="F14" s="274">
        <v>0</v>
      </c>
      <c r="G14" s="274">
        <v>0</v>
      </c>
      <c r="H14" s="274">
        <v>0</v>
      </c>
      <c r="I14" s="274">
        <v>0</v>
      </c>
      <c r="J14" s="279" t="s">
        <v>44</v>
      </c>
      <c r="K14" s="279" t="s">
        <v>44</v>
      </c>
      <c r="L14" s="279" t="s">
        <v>44</v>
      </c>
      <c r="M14" s="274">
        <v>0</v>
      </c>
      <c r="N14" s="274">
        <v>0</v>
      </c>
      <c r="O14" s="275">
        <v>0</v>
      </c>
      <c r="P14" s="273">
        <v>0</v>
      </c>
      <c r="Q14" s="274">
        <v>0</v>
      </c>
      <c r="R14" s="274">
        <v>0</v>
      </c>
      <c r="S14" s="274">
        <v>0</v>
      </c>
      <c r="T14" s="274">
        <v>0</v>
      </c>
      <c r="U14" s="274">
        <v>0</v>
      </c>
      <c r="V14" s="279" t="s">
        <v>44</v>
      </c>
      <c r="W14" s="279" t="s">
        <v>44</v>
      </c>
      <c r="X14" s="279" t="s">
        <v>44</v>
      </c>
      <c r="Y14" s="274">
        <v>0</v>
      </c>
      <c r="Z14" s="274">
        <v>0</v>
      </c>
      <c r="AA14" s="275">
        <v>0</v>
      </c>
      <c r="AB14" s="273">
        <v>0</v>
      </c>
      <c r="AC14" s="274">
        <v>0</v>
      </c>
      <c r="AD14" s="274">
        <v>0</v>
      </c>
      <c r="AE14" s="274">
        <v>0</v>
      </c>
      <c r="AF14" s="274">
        <v>0</v>
      </c>
      <c r="AG14" s="274">
        <v>0</v>
      </c>
      <c r="AH14" s="279" t="s">
        <v>44</v>
      </c>
      <c r="AI14" s="279" t="s">
        <v>44</v>
      </c>
      <c r="AJ14" s="279" t="s">
        <v>44</v>
      </c>
      <c r="AK14" s="274">
        <v>0</v>
      </c>
      <c r="AL14" s="274">
        <v>0</v>
      </c>
      <c r="AM14" s="275">
        <v>0</v>
      </c>
      <c r="AN14" s="273">
        <v>0</v>
      </c>
      <c r="AO14" s="274">
        <v>0</v>
      </c>
      <c r="AP14" s="274">
        <v>0</v>
      </c>
      <c r="AQ14" s="274">
        <v>0</v>
      </c>
      <c r="AR14" s="274">
        <v>0</v>
      </c>
      <c r="AS14" s="274">
        <v>0</v>
      </c>
      <c r="AT14" s="279" t="s">
        <v>44</v>
      </c>
      <c r="AU14" s="279" t="s">
        <v>44</v>
      </c>
      <c r="AV14" s="279" t="s">
        <v>44</v>
      </c>
      <c r="AW14" s="274">
        <v>0</v>
      </c>
      <c r="AX14" s="274">
        <v>0</v>
      </c>
      <c r="AY14" s="275">
        <v>0</v>
      </c>
      <c r="AZ14" s="273">
        <v>0</v>
      </c>
      <c r="BA14" s="274">
        <v>0</v>
      </c>
      <c r="BB14" s="274">
        <v>0</v>
      </c>
      <c r="BC14" s="274">
        <v>0</v>
      </c>
      <c r="BD14" s="274">
        <v>0</v>
      </c>
      <c r="BE14" s="274">
        <v>0</v>
      </c>
      <c r="BF14" s="279" t="s">
        <v>44</v>
      </c>
      <c r="BG14" s="279" t="s">
        <v>44</v>
      </c>
      <c r="BH14" s="279" t="s">
        <v>44</v>
      </c>
      <c r="BI14" s="274">
        <v>0</v>
      </c>
      <c r="BJ14" s="274">
        <v>0</v>
      </c>
      <c r="BK14" s="275">
        <v>0</v>
      </c>
      <c r="BL14" s="273">
        <v>0</v>
      </c>
      <c r="BM14" s="274">
        <v>0</v>
      </c>
      <c r="BN14" s="274">
        <v>0</v>
      </c>
      <c r="BO14" s="274">
        <v>0</v>
      </c>
      <c r="BP14" s="274">
        <v>0</v>
      </c>
      <c r="BQ14" s="274">
        <v>0</v>
      </c>
      <c r="BR14" s="279" t="s">
        <v>44</v>
      </c>
      <c r="BS14" s="279" t="s">
        <v>44</v>
      </c>
      <c r="BT14" s="279" t="s">
        <v>44</v>
      </c>
      <c r="BU14" s="274">
        <v>0</v>
      </c>
      <c r="BV14" s="274">
        <v>0</v>
      </c>
      <c r="BW14" s="275">
        <v>0</v>
      </c>
      <c r="BX14" s="273">
        <v>0</v>
      </c>
      <c r="BY14" s="274">
        <v>0</v>
      </c>
      <c r="BZ14" s="274">
        <v>0</v>
      </c>
      <c r="CA14" s="274">
        <v>0</v>
      </c>
      <c r="CB14" s="274">
        <v>0</v>
      </c>
      <c r="CC14" s="274">
        <v>0</v>
      </c>
      <c r="CD14" s="279" t="s">
        <v>44</v>
      </c>
      <c r="CE14" s="279" t="s">
        <v>44</v>
      </c>
      <c r="CF14" s="279" t="s">
        <v>44</v>
      </c>
      <c r="CG14" s="274">
        <v>0</v>
      </c>
      <c r="CH14" s="274">
        <v>0</v>
      </c>
      <c r="CI14" s="275">
        <v>0</v>
      </c>
    </row>
    <row r="15" spans="2:87" ht="15" customHeight="1" x14ac:dyDescent="0.2">
      <c r="B15" s="109" t="s">
        <v>17</v>
      </c>
      <c r="C15" s="150">
        <v>45657</v>
      </c>
      <c r="D15" s="273">
        <v>0</v>
      </c>
      <c r="E15" s="274">
        <v>0</v>
      </c>
      <c r="F15" s="274">
        <v>0</v>
      </c>
      <c r="G15" s="274">
        <v>0</v>
      </c>
      <c r="H15" s="274">
        <v>0</v>
      </c>
      <c r="I15" s="274">
        <v>0</v>
      </c>
      <c r="J15" s="279" t="s">
        <v>44</v>
      </c>
      <c r="K15" s="279" t="s">
        <v>44</v>
      </c>
      <c r="L15" s="279" t="s">
        <v>44</v>
      </c>
      <c r="M15" s="274">
        <v>0</v>
      </c>
      <c r="N15" s="274">
        <v>0</v>
      </c>
      <c r="O15" s="275">
        <v>0</v>
      </c>
      <c r="P15" s="273">
        <v>0</v>
      </c>
      <c r="Q15" s="274">
        <v>0</v>
      </c>
      <c r="R15" s="274">
        <v>0</v>
      </c>
      <c r="S15" s="274">
        <v>0</v>
      </c>
      <c r="T15" s="274">
        <v>0</v>
      </c>
      <c r="U15" s="274">
        <v>0</v>
      </c>
      <c r="V15" s="279" t="s">
        <v>44</v>
      </c>
      <c r="W15" s="279" t="s">
        <v>44</v>
      </c>
      <c r="X15" s="279" t="s">
        <v>44</v>
      </c>
      <c r="Y15" s="274">
        <v>0</v>
      </c>
      <c r="Z15" s="274">
        <v>0</v>
      </c>
      <c r="AA15" s="275">
        <v>0</v>
      </c>
      <c r="AB15" s="273">
        <v>0</v>
      </c>
      <c r="AC15" s="274">
        <v>0</v>
      </c>
      <c r="AD15" s="274">
        <v>0</v>
      </c>
      <c r="AE15" s="274">
        <v>0</v>
      </c>
      <c r="AF15" s="274">
        <v>0</v>
      </c>
      <c r="AG15" s="274">
        <v>0</v>
      </c>
      <c r="AH15" s="279" t="s">
        <v>44</v>
      </c>
      <c r="AI15" s="279" t="s">
        <v>44</v>
      </c>
      <c r="AJ15" s="279" t="s">
        <v>44</v>
      </c>
      <c r="AK15" s="274">
        <v>0</v>
      </c>
      <c r="AL15" s="274">
        <v>0</v>
      </c>
      <c r="AM15" s="275">
        <v>0</v>
      </c>
      <c r="AN15" s="273">
        <v>0</v>
      </c>
      <c r="AO15" s="274">
        <v>0</v>
      </c>
      <c r="AP15" s="274">
        <v>0</v>
      </c>
      <c r="AQ15" s="274">
        <v>0</v>
      </c>
      <c r="AR15" s="274">
        <v>0</v>
      </c>
      <c r="AS15" s="274">
        <v>0</v>
      </c>
      <c r="AT15" s="279" t="s">
        <v>44</v>
      </c>
      <c r="AU15" s="279" t="s">
        <v>44</v>
      </c>
      <c r="AV15" s="279" t="s">
        <v>44</v>
      </c>
      <c r="AW15" s="274">
        <v>0</v>
      </c>
      <c r="AX15" s="274">
        <v>0</v>
      </c>
      <c r="AY15" s="275">
        <v>0</v>
      </c>
      <c r="AZ15" s="273">
        <v>0</v>
      </c>
      <c r="BA15" s="274">
        <v>0</v>
      </c>
      <c r="BB15" s="274">
        <v>0</v>
      </c>
      <c r="BC15" s="274">
        <v>0</v>
      </c>
      <c r="BD15" s="274">
        <v>0</v>
      </c>
      <c r="BE15" s="274">
        <v>0</v>
      </c>
      <c r="BF15" s="279" t="s">
        <v>44</v>
      </c>
      <c r="BG15" s="279" t="s">
        <v>44</v>
      </c>
      <c r="BH15" s="279" t="s">
        <v>44</v>
      </c>
      <c r="BI15" s="274">
        <v>0</v>
      </c>
      <c r="BJ15" s="274">
        <v>0</v>
      </c>
      <c r="BK15" s="275">
        <v>0</v>
      </c>
      <c r="BL15" s="273">
        <v>0</v>
      </c>
      <c r="BM15" s="274">
        <v>0</v>
      </c>
      <c r="BN15" s="274">
        <v>0</v>
      </c>
      <c r="BO15" s="274">
        <v>0</v>
      </c>
      <c r="BP15" s="274">
        <v>0</v>
      </c>
      <c r="BQ15" s="274">
        <v>0</v>
      </c>
      <c r="BR15" s="279" t="s">
        <v>44</v>
      </c>
      <c r="BS15" s="279" t="s">
        <v>44</v>
      </c>
      <c r="BT15" s="279" t="s">
        <v>44</v>
      </c>
      <c r="BU15" s="274">
        <v>0</v>
      </c>
      <c r="BV15" s="274">
        <v>0</v>
      </c>
      <c r="BW15" s="275">
        <v>0</v>
      </c>
      <c r="BX15" s="273">
        <v>0</v>
      </c>
      <c r="BY15" s="274">
        <v>0</v>
      </c>
      <c r="BZ15" s="274">
        <v>0</v>
      </c>
      <c r="CA15" s="274">
        <v>0</v>
      </c>
      <c r="CB15" s="274">
        <v>0</v>
      </c>
      <c r="CC15" s="274">
        <v>0</v>
      </c>
      <c r="CD15" s="279" t="s">
        <v>44</v>
      </c>
      <c r="CE15" s="279" t="s">
        <v>44</v>
      </c>
      <c r="CF15" s="279" t="s">
        <v>44</v>
      </c>
      <c r="CG15" s="274">
        <v>0</v>
      </c>
      <c r="CH15" s="274">
        <v>0</v>
      </c>
      <c r="CI15" s="275">
        <v>0</v>
      </c>
    </row>
    <row r="16" spans="2:87" ht="15" customHeight="1" x14ac:dyDescent="0.2">
      <c r="B16" s="109" t="s">
        <v>18</v>
      </c>
      <c r="C16" s="150">
        <v>45657</v>
      </c>
      <c r="D16" s="273">
        <v>0</v>
      </c>
      <c r="E16" s="274">
        <v>0</v>
      </c>
      <c r="F16" s="274">
        <v>0</v>
      </c>
      <c r="G16" s="274">
        <v>0</v>
      </c>
      <c r="H16" s="274">
        <v>0</v>
      </c>
      <c r="I16" s="274">
        <v>0</v>
      </c>
      <c r="J16" s="279" t="s">
        <v>44</v>
      </c>
      <c r="K16" s="279" t="s">
        <v>44</v>
      </c>
      <c r="L16" s="279" t="s">
        <v>44</v>
      </c>
      <c r="M16" s="274">
        <v>0</v>
      </c>
      <c r="N16" s="274">
        <v>0</v>
      </c>
      <c r="O16" s="275">
        <v>0</v>
      </c>
      <c r="P16" s="273">
        <v>0</v>
      </c>
      <c r="Q16" s="274">
        <v>0</v>
      </c>
      <c r="R16" s="274">
        <v>0</v>
      </c>
      <c r="S16" s="274">
        <v>0</v>
      </c>
      <c r="T16" s="274">
        <v>0</v>
      </c>
      <c r="U16" s="274">
        <v>0</v>
      </c>
      <c r="V16" s="279" t="s">
        <v>44</v>
      </c>
      <c r="W16" s="279" t="s">
        <v>44</v>
      </c>
      <c r="X16" s="279" t="s">
        <v>44</v>
      </c>
      <c r="Y16" s="274">
        <v>0</v>
      </c>
      <c r="Z16" s="274">
        <v>0</v>
      </c>
      <c r="AA16" s="275">
        <v>0</v>
      </c>
      <c r="AB16" s="273">
        <v>0</v>
      </c>
      <c r="AC16" s="274">
        <v>0</v>
      </c>
      <c r="AD16" s="274">
        <v>0</v>
      </c>
      <c r="AE16" s="274">
        <v>0</v>
      </c>
      <c r="AF16" s="274">
        <v>0</v>
      </c>
      <c r="AG16" s="274">
        <v>0</v>
      </c>
      <c r="AH16" s="279" t="s">
        <v>44</v>
      </c>
      <c r="AI16" s="279" t="s">
        <v>44</v>
      </c>
      <c r="AJ16" s="279" t="s">
        <v>44</v>
      </c>
      <c r="AK16" s="274">
        <v>0</v>
      </c>
      <c r="AL16" s="274">
        <v>0</v>
      </c>
      <c r="AM16" s="275">
        <v>0</v>
      </c>
      <c r="AN16" s="273">
        <v>0</v>
      </c>
      <c r="AO16" s="274">
        <v>0</v>
      </c>
      <c r="AP16" s="274">
        <v>0</v>
      </c>
      <c r="AQ16" s="274">
        <v>0</v>
      </c>
      <c r="AR16" s="274">
        <v>0</v>
      </c>
      <c r="AS16" s="274">
        <v>0</v>
      </c>
      <c r="AT16" s="279" t="s">
        <v>44</v>
      </c>
      <c r="AU16" s="279" t="s">
        <v>44</v>
      </c>
      <c r="AV16" s="279" t="s">
        <v>44</v>
      </c>
      <c r="AW16" s="274">
        <v>0</v>
      </c>
      <c r="AX16" s="274">
        <v>0</v>
      </c>
      <c r="AY16" s="275">
        <v>0</v>
      </c>
      <c r="AZ16" s="273">
        <v>0</v>
      </c>
      <c r="BA16" s="274">
        <v>0</v>
      </c>
      <c r="BB16" s="274">
        <v>0</v>
      </c>
      <c r="BC16" s="274">
        <v>0</v>
      </c>
      <c r="BD16" s="274">
        <v>0</v>
      </c>
      <c r="BE16" s="274">
        <v>0</v>
      </c>
      <c r="BF16" s="279" t="s">
        <v>44</v>
      </c>
      <c r="BG16" s="279" t="s">
        <v>44</v>
      </c>
      <c r="BH16" s="279" t="s">
        <v>44</v>
      </c>
      <c r="BI16" s="274">
        <v>0</v>
      </c>
      <c r="BJ16" s="274">
        <v>0</v>
      </c>
      <c r="BK16" s="275">
        <v>0</v>
      </c>
      <c r="BL16" s="273">
        <v>0</v>
      </c>
      <c r="BM16" s="274">
        <v>0</v>
      </c>
      <c r="BN16" s="274">
        <v>0</v>
      </c>
      <c r="BO16" s="274">
        <v>0</v>
      </c>
      <c r="BP16" s="274">
        <v>0</v>
      </c>
      <c r="BQ16" s="274">
        <v>0</v>
      </c>
      <c r="BR16" s="279" t="s">
        <v>44</v>
      </c>
      <c r="BS16" s="279" t="s">
        <v>44</v>
      </c>
      <c r="BT16" s="279" t="s">
        <v>44</v>
      </c>
      <c r="BU16" s="274">
        <v>0</v>
      </c>
      <c r="BV16" s="274">
        <v>0</v>
      </c>
      <c r="BW16" s="275">
        <v>0</v>
      </c>
      <c r="BX16" s="273">
        <v>0</v>
      </c>
      <c r="BY16" s="274">
        <v>0</v>
      </c>
      <c r="BZ16" s="274">
        <v>0</v>
      </c>
      <c r="CA16" s="274">
        <v>0</v>
      </c>
      <c r="CB16" s="274">
        <v>0</v>
      </c>
      <c r="CC16" s="274">
        <v>0</v>
      </c>
      <c r="CD16" s="279" t="s">
        <v>44</v>
      </c>
      <c r="CE16" s="279" t="s">
        <v>44</v>
      </c>
      <c r="CF16" s="279" t="s">
        <v>44</v>
      </c>
      <c r="CG16" s="274">
        <v>0</v>
      </c>
      <c r="CH16" s="274">
        <v>0</v>
      </c>
      <c r="CI16" s="275">
        <v>0</v>
      </c>
    </row>
    <row r="17" spans="2:87" ht="15" customHeight="1" x14ac:dyDescent="0.2">
      <c r="B17" s="109" t="s">
        <v>19</v>
      </c>
      <c r="C17" s="150">
        <v>45657</v>
      </c>
      <c r="D17" s="273">
        <v>0</v>
      </c>
      <c r="E17" s="274">
        <v>0</v>
      </c>
      <c r="F17" s="274">
        <v>0</v>
      </c>
      <c r="G17" s="274">
        <v>0</v>
      </c>
      <c r="H17" s="274">
        <v>0</v>
      </c>
      <c r="I17" s="274">
        <v>0</v>
      </c>
      <c r="J17" s="279" t="s">
        <v>44</v>
      </c>
      <c r="K17" s="279" t="s">
        <v>44</v>
      </c>
      <c r="L17" s="279" t="s">
        <v>44</v>
      </c>
      <c r="M17" s="274">
        <v>0</v>
      </c>
      <c r="N17" s="274">
        <v>0</v>
      </c>
      <c r="O17" s="275">
        <v>0</v>
      </c>
      <c r="P17" s="273">
        <v>0</v>
      </c>
      <c r="Q17" s="274">
        <v>0</v>
      </c>
      <c r="R17" s="274">
        <v>0</v>
      </c>
      <c r="S17" s="274">
        <v>0</v>
      </c>
      <c r="T17" s="274">
        <v>0</v>
      </c>
      <c r="U17" s="274">
        <v>0</v>
      </c>
      <c r="V17" s="279" t="s">
        <v>44</v>
      </c>
      <c r="W17" s="279" t="s">
        <v>44</v>
      </c>
      <c r="X17" s="279" t="s">
        <v>44</v>
      </c>
      <c r="Y17" s="274">
        <v>0</v>
      </c>
      <c r="Z17" s="274">
        <v>0</v>
      </c>
      <c r="AA17" s="275">
        <v>0</v>
      </c>
      <c r="AB17" s="273">
        <v>0</v>
      </c>
      <c r="AC17" s="274">
        <v>0</v>
      </c>
      <c r="AD17" s="274">
        <v>0</v>
      </c>
      <c r="AE17" s="274">
        <v>0</v>
      </c>
      <c r="AF17" s="274">
        <v>0</v>
      </c>
      <c r="AG17" s="274">
        <v>0</v>
      </c>
      <c r="AH17" s="279" t="s">
        <v>44</v>
      </c>
      <c r="AI17" s="279" t="s">
        <v>44</v>
      </c>
      <c r="AJ17" s="279" t="s">
        <v>44</v>
      </c>
      <c r="AK17" s="274">
        <v>0</v>
      </c>
      <c r="AL17" s="274">
        <v>0</v>
      </c>
      <c r="AM17" s="275">
        <v>0</v>
      </c>
      <c r="AN17" s="273">
        <v>0</v>
      </c>
      <c r="AO17" s="274">
        <v>0</v>
      </c>
      <c r="AP17" s="274">
        <v>0</v>
      </c>
      <c r="AQ17" s="274">
        <v>0</v>
      </c>
      <c r="AR17" s="274">
        <v>0</v>
      </c>
      <c r="AS17" s="274">
        <v>0</v>
      </c>
      <c r="AT17" s="279" t="s">
        <v>44</v>
      </c>
      <c r="AU17" s="279" t="s">
        <v>44</v>
      </c>
      <c r="AV17" s="279" t="s">
        <v>44</v>
      </c>
      <c r="AW17" s="274">
        <v>0</v>
      </c>
      <c r="AX17" s="274">
        <v>0</v>
      </c>
      <c r="AY17" s="275">
        <v>0</v>
      </c>
      <c r="AZ17" s="273">
        <v>0</v>
      </c>
      <c r="BA17" s="274">
        <v>0</v>
      </c>
      <c r="BB17" s="274">
        <v>0</v>
      </c>
      <c r="BC17" s="274">
        <v>0</v>
      </c>
      <c r="BD17" s="274">
        <v>0</v>
      </c>
      <c r="BE17" s="274">
        <v>0</v>
      </c>
      <c r="BF17" s="279" t="s">
        <v>44</v>
      </c>
      <c r="BG17" s="279" t="s">
        <v>44</v>
      </c>
      <c r="BH17" s="279" t="s">
        <v>44</v>
      </c>
      <c r="BI17" s="274">
        <v>0</v>
      </c>
      <c r="BJ17" s="274">
        <v>0</v>
      </c>
      <c r="BK17" s="275">
        <v>0</v>
      </c>
      <c r="BL17" s="273">
        <v>0</v>
      </c>
      <c r="BM17" s="274">
        <v>0</v>
      </c>
      <c r="BN17" s="274">
        <v>0</v>
      </c>
      <c r="BO17" s="274">
        <v>0</v>
      </c>
      <c r="BP17" s="274">
        <v>0</v>
      </c>
      <c r="BQ17" s="274">
        <v>0</v>
      </c>
      <c r="BR17" s="279" t="s">
        <v>44</v>
      </c>
      <c r="BS17" s="279" t="s">
        <v>44</v>
      </c>
      <c r="BT17" s="279" t="s">
        <v>44</v>
      </c>
      <c r="BU17" s="274">
        <v>0</v>
      </c>
      <c r="BV17" s="274">
        <v>0</v>
      </c>
      <c r="BW17" s="275">
        <v>0</v>
      </c>
      <c r="BX17" s="273">
        <v>0</v>
      </c>
      <c r="BY17" s="274">
        <v>0</v>
      </c>
      <c r="BZ17" s="274">
        <v>0</v>
      </c>
      <c r="CA17" s="274">
        <v>0</v>
      </c>
      <c r="CB17" s="274">
        <v>0</v>
      </c>
      <c r="CC17" s="274">
        <v>0</v>
      </c>
      <c r="CD17" s="279" t="s">
        <v>44</v>
      </c>
      <c r="CE17" s="279" t="s">
        <v>44</v>
      </c>
      <c r="CF17" s="279" t="s">
        <v>44</v>
      </c>
      <c r="CG17" s="274">
        <v>0</v>
      </c>
      <c r="CH17" s="274">
        <v>0</v>
      </c>
      <c r="CI17" s="275">
        <v>0</v>
      </c>
    </row>
    <row r="18" spans="2:87" ht="15" customHeight="1" x14ac:dyDescent="0.2">
      <c r="B18" s="109" t="s">
        <v>20</v>
      </c>
      <c r="C18" s="150">
        <v>45657</v>
      </c>
      <c r="D18" s="273">
        <v>0</v>
      </c>
      <c r="E18" s="274">
        <v>0</v>
      </c>
      <c r="F18" s="274">
        <v>0</v>
      </c>
      <c r="G18" s="274">
        <v>0</v>
      </c>
      <c r="H18" s="274">
        <v>0</v>
      </c>
      <c r="I18" s="274">
        <v>0</v>
      </c>
      <c r="J18" s="279" t="s">
        <v>44</v>
      </c>
      <c r="K18" s="279" t="s">
        <v>44</v>
      </c>
      <c r="L18" s="279" t="s">
        <v>44</v>
      </c>
      <c r="M18" s="274">
        <v>0</v>
      </c>
      <c r="N18" s="274">
        <v>0</v>
      </c>
      <c r="O18" s="275">
        <v>0</v>
      </c>
      <c r="P18" s="273">
        <v>0</v>
      </c>
      <c r="Q18" s="274">
        <v>0</v>
      </c>
      <c r="R18" s="274">
        <v>0</v>
      </c>
      <c r="S18" s="274">
        <v>0</v>
      </c>
      <c r="T18" s="274">
        <v>0</v>
      </c>
      <c r="U18" s="274">
        <v>0</v>
      </c>
      <c r="V18" s="279" t="s">
        <v>44</v>
      </c>
      <c r="W18" s="279" t="s">
        <v>44</v>
      </c>
      <c r="X18" s="279" t="s">
        <v>44</v>
      </c>
      <c r="Y18" s="274">
        <v>0</v>
      </c>
      <c r="Z18" s="274">
        <v>0</v>
      </c>
      <c r="AA18" s="275">
        <v>0</v>
      </c>
      <c r="AB18" s="273">
        <v>0</v>
      </c>
      <c r="AC18" s="274">
        <v>0</v>
      </c>
      <c r="AD18" s="274">
        <v>0</v>
      </c>
      <c r="AE18" s="274">
        <v>0</v>
      </c>
      <c r="AF18" s="274">
        <v>0</v>
      </c>
      <c r="AG18" s="274">
        <v>0</v>
      </c>
      <c r="AH18" s="279" t="s">
        <v>44</v>
      </c>
      <c r="AI18" s="279" t="s">
        <v>44</v>
      </c>
      <c r="AJ18" s="279" t="s">
        <v>44</v>
      </c>
      <c r="AK18" s="274">
        <v>0</v>
      </c>
      <c r="AL18" s="274">
        <v>0</v>
      </c>
      <c r="AM18" s="275">
        <v>0</v>
      </c>
      <c r="AN18" s="273">
        <v>0</v>
      </c>
      <c r="AO18" s="274">
        <v>0</v>
      </c>
      <c r="AP18" s="274">
        <v>0</v>
      </c>
      <c r="AQ18" s="274">
        <v>0</v>
      </c>
      <c r="AR18" s="274">
        <v>0</v>
      </c>
      <c r="AS18" s="274">
        <v>0</v>
      </c>
      <c r="AT18" s="279" t="s">
        <v>44</v>
      </c>
      <c r="AU18" s="279" t="s">
        <v>44</v>
      </c>
      <c r="AV18" s="279" t="s">
        <v>44</v>
      </c>
      <c r="AW18" s="274">
        <v>0</v>
      </c>
      <c r="AX18" s="274">
        <v>0</v>
      </c>
      <c r="AY18" s="275">
        <v>0</v>
      </c>
      <c r="AZ18" s="273">
        <v>0</v>
      </c>
      <c r="BA18" s="274">
        <v>0</v>
      </c>
      <c r="BB18" s="274">
        <v>0</v>
      </c>
      <c r="BC18" s="274">
        <v>0</v>
      </c>
      <c r="BD18" s="274">
        <v>0</v>
      </c>
      <c r="BE18" s="274">
        <v>0</v>
      </c>
      <c r="BF18" s="279" t="s">
        <v>44</v>
      </c>
      <c r="BG18" s="279" t="s">
        <v>44</v>
      </c>
      <c r="BH18" s="279" t="s">
        <v>44</v>
      </c>
      <c r="BI18" s="274">
        <v>0</v>
      </c>
      <c r="BJ18" s="274">
        <v>0</v>
      </c>
      <c r="BK18" s="275">
        <v>0</v>
      </c>
      <c r="BL18" s="273">
        <v>0</v>
      </c>
      <c r="BM18" s="274">
        <v>0</v>
      </c>
      <c r="BN18" s="274">
        <v>0</v>
      </c>
      <c r="BO18" s="274">
        <v>0</v>
      </c>
      <c r="BP18" s="274">
        <v>0</v>
      </c>
      <c r="BQ18" s="274">
        <v>0</v>
      </c>
      <c r="BR18" s="279" t="s">
        <v>44</v>
      </c>
      <c r="BS18" s="279" t="s">
        <v>44</v>
      </c>
      <c r="BT18" s="279" t="s">
        <v>44</v>
      </c>
      <c r="BU18" s="274">
        <v>0</v>
      </c>
      <c r="BV18" s="274">
        <v>0</v>
      </c>
      <c r="BW18" s="275">
        <v>0</v>
      </c>
      <c r="BX18" s="273">
        <v>0</v>
      </c>
      <c r="BY18" s="274">
        <v>0</v>
      </c>
      <c r="BZ18" s="274">
        <v>0</v>
      </c>
      <c r="CA18" s="274">
        <v>0</v>
      </c>
      <c r="CB18" s="274">
        <v>0</v>
      </c>
      <c r="CC18" s="274">
        <v>0</v>
      </c>
      <c r="CD18" s="279" t="s">
        <v>44</v>
      </c>
      <c r="CE18" s="279" t="s">
        <v>44</v>
      </c>
      <c r="CF18" s="279" t="s">
        <v>44</v>
      </c>
      <c r="CG18" s="274">
        <v>0</v>
      </c>
      <c r="CH18" s="274">
        <v>0</v>
      </c>
      <c r="CI18" s="275">
        <v>0</v>
      </c>
    </row>
    <row r="19" spans="2:87" ht="15" customHeight="1" x14ac:dyDescent="0.2">
      <c r="B19" s="109" t="s">
        <v>21</v>
      </c>
      <c r="C19" s="150">
        <v>45657</v>
      </c>
      <c r="D19" s="273">
        <v>0</v>
      </c>
      <c r="E19" s="274">
        <v>0</v>
      </c>
      <c r="F19" s="274">
        <v>0</v>
      </c>
      <c r="G19" s="274">
        <v>0</v>
      </c>
      <c r="H19" s="274">
        <v>0</v>
      </c>
      <c r="I19" s="274">
        <v>0</v>
      </c>
      <c r="J19" s="279" t="s">
        <v>44</v>
      </c>
      <c r="K19" s="279" t="s">
        <v>44</v>
      </c>
      <c r="L19" s="279" t="s">
        <v>44</v>
      </c>
      <c r="M19" s="274">
        <v>0</v>
      </c>
      <c r="N19" s="274">
        <v>0</v>
      </c>
      <c r="O19" s="275">
        <v>0</v>
      </c>
      <c r="P19" s="273">
        <v>0</v>
      </c>
      <c r="Q19" s="274">
        <v>0</v>
      </c>
      <c r="R19" s="274">
        <v>0</v>
      </c>
      <c r="S19" s="274">
        <v>0</v>
      </c>
      <c r="T19" s="274">
        <v>0</v>
      </c>
      <c r="U19" s="274">
        <v>0</v>
      </c>
      <c r="V19" s="279" t="s">
        <v>44</v>
      </c>
      <c r="W19" s="279" t="s">
        <v>44</v>
      </c>
      <c r="X19" s="279" t="s">
        <v>44</v>
      </c>
      <c r="Y19" s="274">
        <v>0</v>
      </c>
      <c r="Z19" s="274">
        <v>0</v>
      </c>
      <c r="AA19" s="275">
        <v>0</v>
      </c>
      <c r="AB19" s="273">
        <v>0</v>
      </c>
      <c r="AC19" s="274">
        <v>0</v>
      </c>
      <c r="AD19" s="274">
        <v>0</v>
      </c>
      <c r="AE19" s="274">
        <v>0</v>
      </c>
      <c r="AF19" s="274">
        <v>0</v>
      </c>
      <c r="AG19" s="274">
        <v>0</v>
      </c>
      <c r="AH19" s="279" t="s">
        <v>44</v>
      </c>
      <c r="AI19" s="279" t="s">
        <v>44</v>
      </c>
      <c r="AJ19" s="279" t="s">
        <v>44</v>
      </c>
      <c r="AK19" s="274">
        <v>0</v>
      </c>
      <c r="AL19" s="274">
        <v>0</v>
      </c>
      <c r="AM19" s="275">
        <v>0</v>
      </c>
      <c r="AN19" s="273">
        <v>0</v>
      </c>
      <c r="AO19" s="274">
        <v>0</v>
      </c>
      <c r="AP19" s="274">
        <v>0</v>
      </c>
      <c r="AQ19" s="274">
        <v>0</v>
      </c>
      <c r="AR19" s="274">
        <v>0</v>
      </c>
      <c r="AS19" s="274">
        <v>0</v>
      </c>
      <c r="AT19" s="279" t="s">
        <v>44</v>
      </c>
      <c r="AU19" s="279" t="s">
        <v>44</v>
      </c>
      <c r="AV19" s="279" t="s">
        <v>44</v>
      </c>
      <c r="AW19" s="274">
        <v>0</v>
      </c>
      <c r="AX19" s="274">
        <v>0</v>
      </c>
      <c r="AY19" s="275">
        <v>0</v>
      </c>
      <c r="AZ19" s="273">
        <v>0</v>
      </c>
      <c r="BA19" s="274">
        <v>0</v>
      </c>
      <c r="BB19" s="274">
        <v>0</v>
      </c>
      <c r="BC19" s="274">
        <v>0</v>
      </c>
      <c r="BD19" s="274">
        <v>0</v>
      </c>
      <c r="BE19" s="274">
        <v>0</v>
      </c>
      <c r="BF19" s="279" t="s">
        <v>44</v>
      </c>
      <c r="BG19" s="279" t="s">
        <v>44</v>
      </c>
      <c r="BH19" s="279" t="s">
        <v>44</v>
      </c>
      <c r="BI19" s="274">
        <v>0</v>
      </c>
      <c r="BJ19" s="274">
        <v>0</v>
      </c>
      <c r="BK19" s="275">
        <v>0</v>
      </c>
      <c r="BL19" s="273">
        <v>0</v>
      </c>
      <c r="BM19" s="274">
        <v>0</v>
      </c>
      <c r="BN19" s="274">
        <v>0</v>
      </c>
      <c r="BO19" s="274">
        <v>0</v>
      </c>
      <c r="BP19" s="274">
        <v>0</v>
      </c>
      <c r="BQ19" s="274">
        <v>0</v>
      </c>
      <c r="BR19" s="279" t="s">
        <v>44</v>
      </c>
      <c r="BS19" s="279" t="s">
        <v>44</v>
      </c>
      <c r="BT19" s="279" t="s">
        <v>44</v>
      </c>
      <c r="BU19" s="274">
        <v>0</v>
      </c>
      <c r="BV19" s="274">
        <v>0</v>
      </c>
      <c r="BW19" s="275">
        <v>0</v>
      </c>
      <c r="BX19" s="273">
        <v>0</v>
      </c>
      <c r="BY19" s="274">
        <v>0</v>
      </c>
      <c r="BZ19" s="274">
        <v>0</v>
      </c>
      <c r="CA19" s="274">
        <v>0</v>
      </c>
      <c r="CB19" s="274">
        <v>0</v>
      </c>
      <c r="CC19" s="274">
        <v>0</v>
      </c>
      <c r="CD19" s="279" t="s">
        <v>44</v>
      </c>
      <c r="CE19" s="279" t="s">
        <v>44</v>
      </c>
      <c r="CF19" s="279" t="s">
        <v>44</v>
      </c>
      <c r="CG19" s="274">
        <v>0</v>
      </c>
      <c r="CH19" s="274">
        <v>0</v>
      </c>
      <c r="CI19" s="275">
        <v>0</v>
      </c>
    </row>
    <row r="20" spans="2:87" ht="15" customHeight="1" x14ac:dyDescent="0.2">
      <c r="B20" s="109" t="s">
        <v>22</v>
      </c>
      <c r="C20" s="150">
        <v>45657</v>
      </c>
      <c r="D20" s="273">
        <v>0</v>
      </c>
      <c r="E20" s="274">
        <v>0</v>
      </c>
      <c r="F20" s="274">
        <v>0</v>
      </c>
      <c r="G20" s="274">
        <v>0</v>
      </c>
      <c r="H20" s="274">
        <v>0</v>
      </c>
      <c r="I20" s="274">
        <v>0</v>
      </c>
      <c r="J20" s="279" t="s">
        <v>44</v>
      </c>
      <c r="K20" s="279" t="s">
        <v>44</v>
      </c>
      <c r="L20" s="279" t="s">
        <v>44</v>
      </c>
      <c r="M20" s="274">
        <v>0</v>
      </c>
      <c r="N20" s="274">
        <v>0</v>
      </c>
      <c r="O20" s="275">
        <v>0</v>
      </c>
      <c r="P20" s="273">
        <v>0</v>
      </c>
      <c r="Q20" s="274">
        <v>0</v>
      </c>
      <c r="R20" s="274">
        <v>0</v>
      </c>
      <c r="S20" s="274">
        <v>0</v>
      </c>
      <c r="T20" s="274">
        <v>0</v>
      </c>
      <c r="U20" s="274">
        <v>0</v>
      </c>
      <c r="V20" s="279" t="s">
        <v>44</v>
      </c>
      <c r="W20" s="279" t="s">
        <v>44</v>
      </c>
      <c r="X20" s="279" t="s">
        <v>44</v>
      </c>
      <c r="Y20" s="274">
        <v>0</v>
      </c>
      <c r="Z20" s="274">
        <v>0</v>
      </c>
      <c r="AA20" s="275">
        <v>0</v>
      </c>
      <c r="AB20" s="273">
        <v>0</v>
      </c>
      <c r="AC20" s="274">
        <v>0</v>
      </c>
      <c r="AD20" s="274">
        <v>0</v>
      </c>
      <c r="AE20" s="274">
        <v>0</v>
      </c>
      <c r="AF20" s="274">
        <v>0</v>
      </c>
      <c r="AG20" s="274">
        <v>0</v>
      </c>
      <c r="AH20" s="279" t="s">
        <v>44</v>
      </c>
      <c r="AI20" s="279" t="s">
        <v>44</v>
      </c>
      <c r="AJ20" s="279" t="s">
        <v>44</v>
      </c>
      <c r="AK20" s="274">
        <v>0</v>
      </c>
      <c r="AL20" s="274">
        <v>0</v>
      </c>
      <c r="AM20" s="275">
        <v>0</v>
      </c>
      <c r="AN20" s="273">
        <v>0</v>
      </c>
      <c r="AO20" s="274">
        <v>0</v>
      </c>
      <c r="AP20" s="274">
        <v>0</v>
      </c>
      <c r="AQ20" s="274">
        <v>0</v>
      </c>
      <c r="AR20" s="274">
        <v>0</v>
      </c>
      <c r="AS20" s="274">
        <v>0</v>
      </c>
      <c r="AT20" s="279" t="s">
        <v>44</v>
      </c>
      <c r="AU20" s="279" t="s">
        <v>44</v>
      </c>
      <c r="AV20" s="279" t="s">
        <v>44</v>
      </c>
      <c r="AW20" s="274">
        <v>0</v>
      </c>
      <c r="AX20" s="274">
        <v>0</v>
      </c>
      <c r="AY20" s="275">
        <v>0</v>
      </c>
      <c r="AZ20" s="273">
        <v>0</v>
      </c>
      <c r="BA20" s="274">
        <v>0</v>
      </c>
      <c r="BB20" s="274">
        <v>0</v>
      </c>
      <c r="BC20" s="274">
        <v>0</v>
      </c>
      <c r="BD20" s="274">
        <v>0</v>
      </c>
      <c r="BE20" s="274">
        <v>0</v>
      </c>
      <c r="BF20" s="279" t="s">
        <v>44</v>
      </c>
      <c r="BG20" s="279" t="s">
        <v>44</v>
      </c>
      <c r="BH20" s="279" t="s">
        <v>44</v>
      </c>
      <c r="BI20" s="274">
        <v>0</v>
      </c>
      <c r="BJ20" s="274">
        <v>0</v>
      </c>
      <c r="BK20" s="275">
        <v>0</v>
      </c>
      <c r="BL20" s="273">
        <v>0</v>
      </c>
      <c r="BM20" s="274">
        <v>0</v>
      </c>
      <c r="BN20" s="274">
        <v>0</v>
      </c>
      <c r="BO20" s="274">
        <v>0</v>
      </c>
      <c r="BP20" s="274">
        <v>0</v>
      </c>
      <c r="BQ20" s="274">
        <v>0</v>
      </c>
      <c r="BR20" s="279" t="s">
        <v>44</v>
      </c>
      <c r="BS20" s="279" t="s">
        <v>44</v>
      </c>
      <c r="BT20" s="279" t="s">
        <v>44</v>
      </c>
      <c r="BU20" s="274">
        <v>0</v>
      </c>
      <c r="BV20" s="274">
        <v>0</v>
      </c>
      <c r="BW20" s="275">
        <v>0</v>
      </c>
      <c r="BX20" s="273">
        <v>0</v>
      </c>
      <c r="BY20" s="274">
        <v>0</v>
      </c>
      <c r="BZ20" s="274">
        <v>0</v>
      </c>
      <c r="CA20" s="274">
        <v>0</v>
      </c>
      <c r="CB20" s="274">
        <v>0</v>
      </c>
      <c r="CC20" s="274">
        <v>0</v>
      </c>
      <c r="CD20" s="279" t="s">
        <v>44</v>
      </c>
      <c r="CE20" s="279" t="s">
        <v>44</v>
      </c>
      <c r="CF20" s="279" t="s">
        <v>44</v>
      </c>
      <c r="CG20" s="274">
        <v>0</v>
      </c>
      <c r="CH20" s="274">
        <v>0</v>
      </c>
      <c r="CI20" s="275">
        <v>0</v>
      </c>
    </row>
    <row r="21" spans="2:87" ht="15" customHeight="1" x14ac:dyDescent="0.2">
      <c r="B21" s="109" t="s">
        <v>23</v>
      </c>
      <c r="C21" s="150">
        <v>45657</v>
      </c>
      <c r="D21" s="273">
        <v>0</v>
      </c>
      <c r="E21" s="274">
        <v>0</v>
      </c>
      <c r="F21" s="274">
        <v>0</v>
      </c>
      <c r="G21" s="274">
        <v>0</v>
      </c>
      <c r="H21" s="274">
        <v>0</v>
      </c>
      <c r="I21" s="274">
        <v>0</v>
      </c>
      <c r="J21" s="279" t="s">
        <v>44</v>
      </c>
      <c r="K21" s="279" t="s">
        <v>44</v>
      </c>
      <c r="L21" s="279" t="s">
        <v>44</v>
      </c>
      <c r="M21" s="274">
        <v>0</v>
      </c>
      <c r="N21" s="274">
        <v>0</v>
      </c>
      <c r="O21" s="275">
        <v>0</v>
      </c>
      <c r="P21" s="273">
        <v>0</v>
      </c>
      <c r="Q21" s="274">
        <v>0</v>
      </c>
      <c r="R21" s="274">
        <v>0</v>
      </c>
      <c r="S21" s="274">
        <v>0</v>
      </c>
      <c r="T21" s="274">
        <v>0</v>
      </c>
      <c r="U21" s="274">
        <v>0</v>
      </c>
      <c r="V21" s="279" t="s">
        <v>44</v>
      </c>
      <c r="W21" s="279" t="s">
        <v>44</v>
      </c>
      <c r="X21" s="279" t="s">
        <v>44</v>
      </c>
      <c r="Y21" s="274">
        <v>0</v>
      </c>
      <c r="Z21" s="274">
        <v>0</v>
      </c>
      <c r="AA21" s="275">
        <v>0</v>
      </c>
      <c r="AB21" s="273">
        <v>0</v>
      </c>
      <c r="AC21" s="274">
        <v>0</v>
      </c>
      <c r="AD21" s="274">
        <v>0</v>
      </c>
      <c r="AE21" s="274">
        <v>0</v>
      </c>
      <c r="AF21" s="274">
        <v>0</v>
      </c>
      <c r="AG21" s="274">
        <v>0</v>
      </c>
      <c r="AH21" s="279" t="s">
        <v>44</v>
      </c>
      <c r="AI21" s="279" t="s">
        <v>44</v>
      </c>
      <c r="AJ21" s="279" t="s">
        <v>44</v>
      </c>
      <c r="AK21" s="274">
        <v>0</v>
      </c>
      <c r="AL21" s="274">
        <v>0</v>
      </c>
      <c r="AM21" s="275">
        <v>0</v>
      </c>
      <c r="AN21" s="273">
        <v>0</v>
      </c>
      <c r="AO21" s="274">
        <v>0</v>
      </c>
      <c r="AP21" s="274">
        <v>0</v>
      </c>
      <c r="AQ21" s="274">
        <v>0</v>
      </c>
      <c r="AR21" s="274">
        <v>0</v>
      </c>
      <c r="AS21" s="274">
        <v>0</v>
      </c>
      <c r="AT21" s="279" t="s">
        <v>44</v>
      </c>
      <c r="AU21" s="279" t="s">
        <v>44</v>
      </c>
      <c r="AV21" s="279" t="s">
        <v>44</v>
      </c>
      <c r="AW21" s="274">
        <v>0</v>
      </c>
      <c r="AX21" s="274">
        <v>0</v>
      </c>
      <c r="AY21" s="275">
        <v>0</v>
      </c>
      <c r="AZ21" s="273">
        <v>0</v>
      </c>
      <c r="BA21" s="274">
        <v>0</v>
      </c>
      <c r="BB21" s="274">
        <v>0</v>
      </c>
      <c r="BC21" s="274">
        <v>0</v>
      </c>
      <c r="BD21" s="274">
        <v>0</v>
      </c>
      <c r="BE21" s="274">
        <v>0</v>
      </c>
      <c r="BF21" s="279" t="s">
        <v>44</v>
      </c>
      <c r="BG21" s="279" t="s">
        <v>44</v>
      </c>
      <c r="BH21" s="279" t="s">
        <v>44</v>
      </c>
      <c r="BI21" s="274">
        <v>0</v>
      </c>
      <c r="BJ21" s="274">
        <v>0</v>
      </c>
      <c r="BK21" s="275">
        <v>0</v>
      </c>
      <c r="BL21" s="273">
        <v>0</v>
      </c>
      <c r="BM21" s="274">
        <v>0</v>
      </c>
      <c r="BN21" s="274">
        <v>0</v>
      </c>
      <c r="BO21" s="274">
        <v>0</v>
      </c>
      <c r="BP21" s="274">
        <v>0</v>
      </c>
      <c r="BQ21" s="274">
        <v>0</v>
      </c>
      <c r="BR21" s="279" t="s">
        <v>44</v>
      </c>
      <c r="BS21" s="279" t="s">
        <v>44</v>
      </c>
      <c r="BT21" s="279" t="s">
        <v>44</v>
      </c>
      <c r="BU21" s="274">
        <v>0</v>
      </c>
      <c r="BV21" s="274">
        <v>0</v>
      </c>
      <c r="BW21" s="275">
        <v>0</v>
      </c>
      <c r="BX21" s="273">
        <v>0</v>
      </c>
      <c r="BY21" s="274">
        <v>0</v>
      </c>
      <c r="BZ21" s="274">
        <v>0</v>
      </c>
      <c r="CA21" s="274">
        <v>0</v>
      </c>
      <c r="CB21" s="274">
        <v>0</v>
      </c>
      <c r="CC21" s="274">
        <v>0</v>
      </c>
      <c r="CD21" s="279" t="s">
        <v>44</v>
      </c>
      <c r="CE21" s="279" t="s">
        <v>44</v>
      </c>
      <c r="CF21" s="279" t="s">
        <v>44</v>
      </c>
      <c r="CG21" s="274">
        <v>0</v>
      </c>
      <c r="CH21" s="274">
        <v>0</v>
      </c>
      <c r="CI21" s="275">
        <v>0</v>
      </c>
    </row>
    <row r="22" spans="2:87" ht="15" customHeight="1" x14ac:dyDescent="0.2">
      <c r="B22" s="109" t="s">
        <v>24</v>
      </c>
      <c r="C22" s="150">
        <v>45657</v>
      </c>
      <c r="D22" s="273">
        <v>0</v>
      </c>
      <c r="E22" s="274">
        <v>0</v>
      </c>
      <c r="F22" s="274">
        <v>0</v>
      </c>
      <c r="G22" s="274">
        <v>0</v>
      </c>
      <c r="H22" s="274">
        <v>0</v>
      </c>
      <c r="I22" s="274">
        <v>0</v>
      </c>
      <c r="J22" s="279" t="s">
        <v>44</v>
      </c>
      <c r="K22" s="279" t="s">
        <v>44</v>
      </c>
      <c r="L22" s="279" t="s">
        <v>44</v>
      </c>
      <c r="M22" s="274">
        <v>0</v>
      </c>
      <c r="N22" s="274">
        <v>0</v>
      </c>
      <c r="O22" s="275">
        <v>0</v>
      </c>
      <c r="P22" s="273">
        <v>0</v>
      </c>
      <c r="Q22" s="274">
        <v>0</v>
      </c>
      <c r="R22" s="274">
        <v>0</v>
      </c>
      <c r="S22" s="274">
        <v>0</v>
      </c>
      <c r="T22" s="274">
        <v>0</v>
      </c>
      <c r="U22" s="274">
        <v>0</v>
      </c>
      <c r="V22" s="279" t="s">
        <v>44</v>
      </c>
      <c r="W22" s="279" t="s">
        <v>44</v>
      </c>
      <c r="X22" s="279" t="s">
        <v>44</v>
      </c>
      <c r="Y22" s="274">
        <v>0</v>
      </c>
      <c r="Z22" s="274">
        <v>0</v>
      </c>
      <c r="AA22" s="275">
        <v>0</v>
      </c>
      <c r="AB22" s="273">
        <v>0</v>
      </c>
      <c r="AC22" s="274">
        <v>0</v>
      </c>
      <c r="AD22" s="274">
        <v>0</v>
      </c>
      <c r="AE22" s="274">
        <v>0</v>
      </c>
      <c r="AF22" s="274">
        <v>0</v>
      </c>
      <c r="AG22" s="274">
        <v>0</v>
      </c>
      <c r="AH22" s="279" t="s">
        <v>44</v>
      </c>
      <c r="AI22" s="279" t="s">
        <v>44</v>
      </c>
      <c r="AJ22" s="279" t="s">
        <v>44</v>
      </c>
      <c r="AK22" s="274">
        <v>0</v>
      </c>
      <c r="AL22" s="274">
        <v>0</v>
      </c>
      <c r="AM22" s="275">
        <v>0</v>
      </c>
      <c r="AN22" s="273">
        <v>0</v>
      </c>
      <c r="AO22" s="274">
        <v>0</v>
      </c>
      <c r="AP22" s="274">
        <v>0</v>
      </c>
      <c r="AQ22" s="274">
        <v>0</v>
      </c>
      <c r="AR22" s="274">
        <v>0</v>
      </c>
      <c r="AS22" s="274">
        <v>0</v>
      </c>
      <c r="AT22" s="279" t="s">
        <v>44</v>
      </c>
      <c r="AU22" s="279" t="s">
        <v>44</v>
      </c>
      <c r="AV22" s="279" t="s">
        <v>44</v>
      </c>
      <c r="AW22" s="274">
        <v>0</v>
      </c>
      <c r="AX22" s="274">
        <v>0</v>
      </c>
      <c r="AY22" s="275">
        <v>0</v>
      </c>
      <c r="AZ22" s="273">
        <v>0</v>
      </c>
      <c r="BA22" s="274">
        <v>0</v>
      </c>
      <c r="BB22" s="274">
        <v>0</v>
      </c>
      <c r="BC22" s="274">
        <v>0</v>
      </c>
      <c r="BD22" s="274">
        <v>0</v>
      </c>
      <c r="BE22" s="274">
        <v>0</v>
      </c>
      <c r="BF22" s="279" t="s">
        <v>44</v>
      </c>
      <c r="BG22" s="279" t="s">
        <v>44</v>
      </c>
      <c r="BH22" s="279" t="s">
        <v>44</v>
      </c>
      <c r="BI22" s="274">
        <v>0</v>
      </c>
      <c r="BJ22" s="274">
        <v>0</v>
      </c>
      <c r="BK22" s="275">
        <v>0</v>
      </c>
      <c r="BL22" s="273">
        <v>0</v>
      </c>
      <c r="BM22" s="274">
        <v>0</v>
      </c>
      <c r="BN22" s="274">
        <v>0</v>
      </c>
      <c r="BO22" s="274">
        <v>0</v>
      </c>
      <c r="BP22" s="274">
        <v>0</v>
      </c>
      <c r="BQ22" s="274">
        <v>0</v>
      </c>
      <c r="BR22" s="279" t="s">
        <v>44</v>
      </c>
      <c r="BS22" s="279" t="s">
        <v>44</v>
      </c>
      <c r="BT22" s="279" t="s">
        <v>44</v>
      </c>
      <c r="BU22" s="274">
        <v>0</v>
      </c>
      <c r="BV22" s="274">
        <v>0</v>
      </c>
      <c r="BW22" s="275">
        <v>0</v>
      </c>
      <c r="BX22" s="273">
        <v>0</v>
      </c>
      <c r="BY22" s="274">
        <v>0</v>
      </c>
      <c r="BZ22" s="274">
        <v>0</v>
      </c>
      <c r="CA22" s="274">
        <v>0</v>
      </c>
      <c r="CB22" s="274">
        <v>0</v>
      </c>
      <c r="CC22" s="274">
        <v>0</v>
      </c>
      <c r="CD22" s="279" t="s">
        <v>44</v>
      </c>
      <c r="CE22" s="279" t="s">
        <v>44</v>
      </c>
      <c r="CF22" s="279" t="s">
        <v>44</v>
      </c>
      <c r="CG22" s="274">
        <v>0</v>
      </c>
      <c r="CH22" s="274">
        <v>0</v>
      </c>
      <c r="CI22" s="275">
        <v>0</v>
      </c>
    </row>
    <row r="23" spans="2:87" ht="15" customHeight="1" x14ac:dyDescent="0.2">
      <c r="B23" s="109" t="s">
        <v>25</v>
      </c>
      <c r="C23" s="150">
        <v>45657</v>
      </c>
      <c r="D23" s="273">
        <v>0</v>
      </c>
      <c r="E23" s="274">
        <v>0</v>
      </c>
      <c r="F23" s="274">
        <v>0</v>
      </c>
      <c r="G23" s="274">
        <v>0</v>
      </c>
      <c r="H23" s="274">
        <v>0</v>
      </c>
      <c r="I23" s="274">
        <v>0</v>
      </c>
      <c r="J23" s="279" t="s">
        <v>44</v>
      </c>
      <c r="K23" s="279" t="s">
        <v>44</v>
      </c>
      <c r="L23" s="279" t="s">
        <v>44</v>
      </c>
      <c r="M23" s="274">
        <v>0</v>
      </c>
      <c r="N23" s="274">
        <v>0</v>
      </c>
      <c r="O23" s="275">
        <v>0</v>
      </c>
      <c r="P23" s="273">
        <v>0</v>
      </c>
      <c r="Q23" s="274">
        <v>0</v>
      </c>
      <c r="R23" s="274">
        <v>0</v>
      </c>
      <c r="S23" s="274">
        <v>0</v>
      </c>
      <c r="T23" s="274">
        <v>0</v>
      </c>
      <c r="U23" s="274">
        <v>0</v>
      </c>
      <c r="V23" s="279" t="s">
        <v>44</v>
      </c>
      <c r="W23" s="279" t="s">
        <v>44</v>
      </c>
      <c r="X23" s="279" t="s">
        <v>44</v>
      </c>
      <c r="Y23" s="274">
        <v>0</v>
      </c>
      <c r="Z23" s="274">
        <v>0</v>
      </c>
      <c r="AA23" s="275">
        <v>0</v>
      </c>
      <c r="AB23" s="273">
        <v>0</v>
      </c>
      <c r="AC23" s="274">
        <v>0</v>
      </c>
      <c r="AD23" s="274">
        <v>0</v>
      </c>
      <c r="AE23" s="274">
        <v>0</v>
      </c>
      <c r="AF23" s="274">
        <v>0</v>
      </c>
      <c r="AG23" s="274">
        <v>0</v>
      </c>
      <c r="AH23" s="279" t="s">
        <v>44</v>
      </c>
      <c r="AI23" s="279" t="s">
        <v>44</v>
      </c>
      <c r="AJ23" s="279" t="s">
        <v>44</v>
      </c>
      <c r="AK23" s="274">
        <v>0</v>
      </c>
      <c r="AL23" s="274">
        <v>0</v>
      </c>
      <c r="AM23" s="275">
        <v>0</v>
      </c>
      <c r="AN23" s="273">
        <v>0</v>
      </c>
      <c r="AO23" s="274">
        <v>0</v>
      </c>
      <c r="AP23" s="274">
        <v>0</v>
      </c>
      <c r="AQ23" s="274">
        <v>0</v>
      </c>
      <c r="AR23" s="274">
        <v>0</v>
      </c>
      <c r="AS23" s="274">
        <v>0</v>
      </c>
      <c r="AT23" s="279" t="s">
        <v>44</v>
      </c>
      <c r="AU23" s="279" t="s">
        <v>44</v>
      </c>
      <c r="AV23" s="279" t="s">
        <v>44</v>
      </c>
      <c r="AW23" s="274">
        <v>0</v>
      </c>
      <c r="AX23" s="274">
        <v>0</v>
      </c>
      <c r="AY23" s="275">
        <v>0</v>
      </c>
      <c r="AZ23" s="273">
        <v>0</v>
      </c>
      <c r="BA23" s="274">
        <v>0</v>
      </c>
      <c r="BB23" s="274">
        <v>0</v>
      </c>
      <c r="BC23" s="274">
        <v>0</v>
      </c>
      <c r="BD23" s="274">
        <v>0</v>
      </c>
      <c r="BE23" s="274">
        <v>0</v>
      </c>
      <c r="BF23" s="279" t="s">
        <v>44</v>
      </c>
      <c r="BG23" s="279" t="s">
        <v>44</v>
      </c>
      <c r="BH23" s="279" t="s">
        <v>44</v>
      </c>
      <c r="BI23" s="274">
        <v>0</v>
      </c>
      <c r="BJ23" s="274">
        <v>0</v>
      </c>
      <c r="BK23" s="275">
        <v>0</v>
      </c>
      <c r="BL23" s="273">
        <v>0</v>
      </c>
      <c r="BM23" s="274">
        <v>0</v>
      </c>
      <c r="BN23" s="274">
        <v>0</v>
      </c>
      <c r="BO23" s="274">
        <v>0</v>
      </c>
      <c r="BP23" s="274">
        <v>0</v>
      </c>
      <c r="BQ23" s="274">
        <v>0</v>
      </c>
      <c r="BR23" s="279" t="s">
        <v>44</v>
      </c>
      <c r="BS23" s="279" t="s">
        <v>44</v>
      </c>
      <c r="BT23" s="279" t="s">
        <v>44</v>
      </c>
      <c r="BU23" s="274">
        <v>0</v>
      </c>
      <c r="BV23" s="274">
        <v>0</v>
      </c>
      <c r="BW23" s="275">
        <v>0</v>
      </c>
      <c r="BX23" s="273">
        <v>0</v>
      </c>
      <c r="BY23" s="274">
        <v>0</v>
      </c>
      <c r="BZ23" s="274">
        <v>0</v>
      </c>
      <c r="CA23" s="274">
        <v>0</v>
      </c>
      <c r="CB23" s="274">
        <v>0</v>
      </c>
      <c r="CC23" s="274">
        <v>0</v>
      </c>
      <c r="CD23" s="279" t="s">
        <v>44</v>
      </c>
      <c r="CE23" s="279" t="s">
        <v>44</v>
      </c>
      <c r="CF23" s="279" t="s">
        <v>44</v>
      </c>
      <c r="CG23" s="274">
        <v>0</v>
      </c>
      <c r="CH23" s="274">
        <v>0</v>
      </c>
      <c r="CI23" s="275">
        <v>0</v>
      </c>
    </row>
    <row r="24" spans="2:87" ht="15" customHeight="1" x14ac:dyDescent="0.2">
      <c r="B24" s="109" t="s">
        <v>26</v>
      </c>
      <c r="C24" s="150">
        <v>45657</v>
      </c>
      <c r="D24" s="273">
        <v>0</v>
      </c>
      <c r="E24" s="274">
        <v>0</v>
      </c>
      <c r="F24" s="274">
        <v>0</v>
      </c>
      <c r="G24" s="274">
        <v>0</v>
      </c>
      <c r="H24" s="274">
        <v>0</v>
      </c>
      <c r="I24" s="274">
        <v>0</v>
      </c>
      <c r="J24" s="279" t="s">
        <v>44</v>
      </c>
      <c r="K24" s="279" t="s">
        <v>44</v>
      </c>
      <c r="L24" s="279" t="s">
        <v>44</v>
      </c>
      <c r="M24" s="274">
        <v>0</v>
      </c>
      <c r="N24" s="274">
        <v>0</v>
      </c>
      <c r="O24" s="275">
        <v>0</v>
      </c>
      <c r="P24" s="273">
        <v>0</v>
      </c>
      <c r="Q24" s="274">
        <v>0</v>
      </c>
      <c r="R24" s="274">
        <v>0</v>
      </c>
      <c r="S24" s="274">
        <v>0</v>
      </c>
      <c r="T24" s="274">
        <v>0</v>
      </c>
      <c r="U24" s="274">
        <v>0</v>
      </c>
      <c r="V24" s="279" t="s">
        <v>44</v>
      </c>
      <c r="W24" s="279" t="s">
        <v>44</v>
      </c>
      <c r="X24" s="279" t="s">
        <v>44</v>
      </c>
      <c r="Y24" s="274">
        <v>0</v>
      </c>
      <c r="Z24" s="274">
        <v>0</v>
      </c>
      <c r="AA24" s="275">
        <v>0</v>
      </c>
      <c r="AB24" s="273">
        <v>0</v>
      </c>
      <c r="AC24" s="274">
        <v>0</v>
      </c>
      <c r="AD24" s="274">
        <v>0</v>
      </c>
      <c r="AE24" s="274">
        <v>0</v>
      </c>
      <c r="AF24" s="274">
        <v>0</v>
      </c>
      <c r="AG24" s="274">
        <v>0</v>
      </c>
      <c r="AH24" s="279" t="s">
        <v>44</v>
      </c>
      <c r="AI24" s="279" t="s">
        <v>44</v>
      </c>
      <c r="AJ24" s="279" t="s">
        <v>44</v>
      </c>
      <c r="AK24" s="274">
        <v>0</v>
      </c>
      <c r="AL24" s="274">
        <v>0</v>
      </c>
      <c r="AM24" s="275">
        <v>0</v>
      </c>
      <c r="AN24" s="273">
        <v>0</v>
      </c>
      <c r="AO24" s="274">
        <v>0</v>
      </c>
      <c r="AP24" s="274">
        <v>0</v>
      </c>
      <c r="AQ24" s="274">
        <v>0</v>
      </c>
      <c r="AR24" s="274">
        <v>0</v>
      </c>
      <c r="AS24" s="274">
        <v>0</v>
      </c>
      <c r="AT24" s="279" t="s">
        <v>44</v>
      </c>
      <c r="AU24" s="279" t="s">
        <v>44</v>
      </c>
      <c r="AV24" s="279" t="s">
        <v>44</v>
      </c>
      <c r="AW24" s="274">
        <v>0</v>
      </c>
      <c r="AX24" s="274">
        <v>0</v>
      </c>
      <c r="AY24" s="275">
        <v>0</v>
      </c>
      <c r="AZ24" s="273">
        <v>0</v>
      </c>
      <c r="BA24" s="274">
        <v>0</v>
      </c>
      <c r="BB24" s="274">
        <v>0</v>
      </c>
      <c r="BC24" s="274">
        <v>0</v>
      </c>
      <c r="BD24" s="274">
        <v>0</v>
      </c>
      <c r="BE24" s="274">
        <v>0</v>
      </c>
      <c r="BF24" s="279" t="s">
        <v>44</v>
      </c>
      <c r="BG24" s="279" t="s">
        <v>44</v>
      </c>
      <c r="BH24" s="279" t="s">
        <v>44</v>
      </c>
      <c r="BI24" s="274">
        <v>0</v>
      </c>
      <c r="BJ24" s="274">
        <v>0</v>
      </c>
      <c r="BK24" s="275">
        <v>0</v>
      </c>
      <c r="BL24" s="273">
        <v>0</v>
      </c>
      <c r="BM24" s="274">
        <v>0</v>
      </c>
      <c r="BN24" s="274">
        <v>0</v>
      </c>
      <c r="BO24" s="274">
        <v>0</v>
      </c>
      <c r="BP24" s="274">
        <v>0</v>
      </c>
      <c r="BQ24" s="274">
        <v>0</v>
      </c>
      <c r="BR24" s="279" t="s">
        <v>44</v>
      </c>
      <c r="BS24" s="279" t="s">
        <v>44</v>
      </c>
      <c r="BT24" s="279" t="s">
        <v>44</v>
      </c>
      <c r="BU24" s="274">
        <v>0</v>
      </c>
      <c r="BV24" s="274">
        <v>0</v>
      </c>
      <c r="BW24" s="275">
        <v>0</v>
      </c>
      <c r="BX24" s="273">
        <v>0</v>
      </c>
      <c r="BY24" s="274">
        <v>0</v>
      </c>
      <c r="BZ24" s="274">
        <v>0</v>
      </c>
      <c r="CA24" s="274">
        <v>0</v>
      </c>
      <c r="CB24" s="274">
        <v>0</v>
      </c>
      <c r="CC24" s="274">
        <v>0</v>
      </c>
      <c r="CD24" s="279" t="s">
        <v>44</v>
      </c>
      <c r="CE24" s="279" t="s">
        <v>44</v>
      </c>
      <c r="CF24" s="279" t="s">
        <v>44</v>
      </c>
      <c r="CG24" s="274">
        <v>0</v>
      </c>
      <c r="CH24" s="274">
        <v>0</v>
      </c>
      <c r="CI24" s="275">
        <v>0</v>
      </c>
    </row>
    <row r="25" spans="2:87" ht="15" customHeight="1" x14ac:dyDescent="0.2">
      <c r="B25" s="109" t="s">
        <v>27</v>
      </c>
      <c r="C25" s="150">
        <v>45657</v>
      </c>
      <c r="D25" s="273">
        <v>0</v>
      </c>
      <c r="E25" s="274">
        <v>0</v>
      </c>
      <c r="F25" s="274">
        <v>0</v>
      </c>
      <c r="G25" s="274">
        <v>0</v>
      </c>
      <c r="H25" s="274">
        <v>0</v>
      </c>
      <c r="I25" s="274">
        <v>0</v>
      </c>
      <c r="J25" s="279" t="s">
        <v>44</v>
      </c>
      <c r="K25" s="279" t="s">
        <v>44</v>
      </c>
      <c r="L25" s="279" t="s">
        <v>44</v>
      </c>
      <c r="M25" s="274">
        <v>0</v>
      </c>
      <c r="N25" s="274">
        <v>0</v>
      </c>
      <c r="O25" s="275">
        <v>0</v>
      </c>
      <c r="P25" s="273">
        <v>0</v>
      </c>
      <c r="Q25" s="274">
        <v>0</v>
      </c>
      <c r="R25" s="274">
        <v>0</v>
      </c>
      <c r="S25" s="274">
        <v>0</v>
      </c>
      <c r="T25" s="274">
        <v>0</v>
      </c>
      <c r="U25" s="274">
        <v>0</v>
      </c>
      <c r="V25" s="279" t="s">
        <v>44</v>
      </c>
      <c r="W25" s="279" t="s">
        <v>44</v>
      </c>
      <c r="X25" s="279" t="s">
        <v>44</v>
      </c>
      <c r="Y25" s="274">
        <v>0</v>
      </c>
      <c r="Z25" s="274">
        <v>0</v>
      </c>
      <c r="AA25" s="275">
        <v>0</v>
      </c>
      <c r="AB25" s="273">
        <v>0</v>
      </c>
      <c r="AC25" s="274">
        <v>0</v>
      </c>
      <c r="AD25" s="274">
        <v>0</v>
      </c>
      <c r="AE25" s="274">
        <v>0</v>
      </c>
      <c r="AF25" s="274">
        <v>0</v>
      </c>
      <c r="AG25" s="274">
        <v>0</v>
      </c>
      <c r="AH25" s="279" t="s">
        <v>44</v>
      </c>
      <c r="AI25" s="279" t="s">
        <v>44</v>
      </c>
      <c r="AJ25" s="279" t="s">
        <v>44</v>
      </c>
      <c r="AK25" s="274">
        <v>0</v>
      </c>
      <c r="AL25" s="274">
        <v>0</v>
      </c>
      <c r="AM25" s="275">
        <v>0</v>
      </c>
      <c r="AN25" s="273">
        <v>0</v>
      </c>
      <c r="AO25" s="274">
        <v>0</v>
      </c>
      <c r="AP25" s="274">
        <v>0</v>
      </c>
      <c r="AQ25" s="274">
        <v>0</v>
      </c>
      <c r="AR25" s="274">
        <v>0</v>
      </c>
      <c r="AS25" s="274">
        <v>0</v>
      </c>
      <c r="AT25" s="279" t="s">
        <v>44</v>
      </c>
      <c r="AU25" s="279" t="s">
        <v>44</v>
      </c>
      <c r="AV25" s="279" t="s">
        <v>44</v>
      </c>
      <c r="AW25" s="274">
        <v>0</v>
      </c>
      <c r="AX25" s="274">
        <v>0</v>
      </c>
      <c r="AY25" s="275">
        <v>0</v>
      </c>
      <c r="AZ25" s="273">
        <v>0</v>
      </c>
      <c r="BA25" s="274">
        <v>0</v>
      </c>
      <c r="BB25" s="274">
        <v>0</v>
      </c>
      <c r="BC25" s="274">
        <v>0</v>
      </c>
      <c r="BD25" s="274">
        <v>0</v>
      </c>
      <c r="BE25" s="274">
        <v>0</v>
      </c>
      <c r="BF25" s="279" t="s">
        <v>44</v>
      </c>
      <c r="BG25" s="279" t="s">
        <v>44</v>
      </c>
      <c r="BH25" s="279" t="s">
        <v>44</v>
      </c>
      <c r="BI25" s="274">
        <v>0</v>
      </c>
      <c r="BJ25" s="274">
        <v>0</v>
      </c>
      <c r="BK25" s="275">
        <v>0</v>
      </c>
      <c r="BL25" s="273">
        <v>0</v>
      </c>
      <c r="BM25" s="274">
        <v>0</v>
      </c>
      <c r="BN25" s="274">
        <v>0</v>
      </c>
      <c r="BO25" s="274">
        <v>0</v>
      </c>
      <c r="BP25" s="274">
        <v>0</v>
      </c>
      <c r="BQ25" s="274">
        <v>0</v>
      </c>
      <c r="BR25" s="279" t="s">
        <v>44</v>
      </c>
      <c r="BS25" s="279" t="s">
        <v>44</v>
      </c>
      <c r="BT25" s="279" t="s">
        <v>44</v>
      </c>
      <c r="BU25" s="274">
        <v>0</v>
      </c>
      <c r="BV25" s="274">
        <v>0</v>
      </c>
      <c r="BW25" s="275">
        <v>0</v>
      </c>
      <c r="BX25" s="273">
        <v>0</v>
      </c>
      <c r="BY25" s="274">
        <v>0</v>
      </c>
      <c r="BZ25" s="274">
        <v>0</v>
      </c>
      <c r="CA25" s="274">
        <v>0</v>
      </c>
      <c r="CB25" s="274">
        <v>0</v>
      </c>
      <c r="CC25" s="274">
        <v>0</v>
      </c>
      <c r="CD25" s="279" t="s">
        <v>44</v>
      </c>
      <c r="CE25" s="279" t="s">
        <v>44</v>
      </c>
      <c r="CF25" s="279" t="s">
        <v>44</v>
      </c>
      <c r="CG25" s="274">
        <v>0</v>
      </c>
      <c r="CH25" s="274">
        <v>0</v>
      </c>
      <c r="CI25" s="275">
        <v>0</v>
      </c>
    </row>
    <row r="26" spans="2:87" ht="15" customHeight="1" x14ac:dyDescent="0.2">
      <c r="B26" s="109" t="s">
        <v>28</v>
      </c>
      <c r="C26" s="150">
        <v>45657</v>
      </c>
      <c r="D26" s="273">
        <v>0</v>
      </c>
      <c r="E26" s="274">
        <v>0</v>
      </c>
      <c r="F26" s="274">
        <v>0</v>
      </c>
      <c r="G26" s="274">
        <v>0</v>
      </c>
      <c r="H26" s="274">
        <v>0</v>
      </c>
      <c r="I26" s="274">
        <v>0</v>
      </c>
      <c r="J26" s="279" t="s">
        <v>44</v>
      </c>
      <c r="K26" s="279" t="s">
        <v>44</v>
      </c>
      <c r="L26" s="279" t="s">
        <v>44</v>
      </c>
      <c r="M26" s="274">
        <v>0</v>
      </c>
      <c r="N26" s="274">
        <v>0</v>
      </c>
      <c r="O26" s="275">
        <v>0</v>
      </c>
      <c r="P26" s="273">
        <v>0</v>
      </c>
      <c r="Q26" s="274">
        <v>0</v>
      </c>
      <c r="R26" s="274">
        <v>0</v>
      </c>
      <c r="S26" s="274">
        <v>0</v>
      </c>
      <c r="T26" s="274">
        <v>0</v>
      </c>
      <c r="U26" s="274">
        <v>0</v>
      </c>
      <c r="V26" s="279" t="s">
        <v>44</v>
      </c>
      <c r="W26" s="279" t="s">
        <v>44</v>
      </c>
      <c r="X26" s="279" t="s">
        <v>44</v>
      </c>
      <c r="Y26" s="274">
        <v>0</v>
      </c>
      <c r="Z26" s="274">
        <v>0</v>
      </c>
      <c r="AA26" s="275">
        <v>0</v>
      </c>
      <c r="AB26" s="273">
        <v>0</v>
      </c>
      <c r="AC26" s="274">
        <v>0</v>
      </c>
      <c r="AD26" s="274">
        <v>0</v>
      </c>
      <c r="AE26" s="274">
        <v>0</v>
      </c>
      <c r="AF26" s="274">
        <v>0</v>
      </c>
      <c r="AG26" s="274">
        <v>0</v>
      </c>
      <c r="AH26" s="279" t="s">
        <v>44</v>
      </c>
      <c r="AI26" s="279" t="s">
        <v>44</v>
      </c>
      <c r="AJ26" s="279" t="s">
        <v>44</v>
      </c>
      <c r="AK26" s="274">
        <v>0</v>
      </c>
      <c r="AL26" s="274">
        <v>0</v>
      </c>
      <c r="AM26" s="275">
        <v>0</v>
      </c>
      <c r="AN26" s="273">
        <v>0</v>
      </c>
      <c r="AO26" s="274">
        <v>0</v>
      </c>
      <c r="AP26" s="274">
        <v>0</v>
      </c>
      <c r="AQ26" s="274">
        <v>0</v>
      </c>
      <c r="AR26" s="274">
        <v>0</v>
      </c>
      <c r="AS26" s="274">
        <v>0</v>
      </c>
      <c r="AT26" s="279" t="s">
        <v>44</v>
      </c>
      <c r="AU26" s="279" t="s">
        <v>44</v>
      </c>
      <c r="AV26" s="279" t="s">
        <v>44</v>
      </c>
      <c r="AW26" s="274">
        <v>0</v>
      </c>
      <c r="AX26" s="274">
        <v>0</v>
      </c>
      <c r="AY26" s="275">
        <v>0</v>
      </c>
      <c r="AZ26" s="273">
        <v>0</v>
      </c>
      <c r="BA26" s="274">
        <v>0</v>
      </c>
      <c r="BB26" s="274">
        <v>0</v>
      </c>
      <c r="BC26" s="274">
        <v>0</v>
      </c>
      <c r="BD26" s="274">
        <v>0</v>
      </c>
      <c r="BE26" s="274">
        <v>0</v>
      </c>
      <c r="BF26" s="279" t="s">
        <v>44</v>
      </c>
      <c r="BG26" s="279" t="s">
        <v>44</v>
      </c>
      <c r="BH26" s="279" t="s">
        <v>44</v>
      </c>
      <c r="BI26" s="274">
        <v>0</v>
      </c>
      <c r="BJ26" s="274">
        <v>0</v>
      </c>
      <c r="BK26" s="275">
        <v>0</v>
      </c>
      <c r="BL26" s="273">
        <v>0</v>
      </c>
      <c r="BM26" s="274">
        <v>0</v>
      </c>
      <c r="BN26" s="274">
        <v>0</v>
      </c>
      <c r="BO26" s="274">
        <v>0</v>
      </c>
      <c r="BP26" s="274">
        <v>0</v>
      </c>
      <c r="BQ26" s="274">
        <v>0</v>
      </c>
      <c r="BR26" s="279" t="s">
        <v>44</v>
      </c>
      <c r="BS26" s="279" t="s">
        <v>44</v>
      </c>
      <c r="BT26" s="279" t="s">
        <v>44</v>
      </c>
      <c r="BU26" s="274">
        <v>0</v>
      </c>
      <c r="BV26" s="274">
        <v>0</v>
      </c>
      <c r="BW26" s="275">
        <v>0</v>
      </c>
      <c r="BX26" s="273">
        <v>0</v>
      </c>
      <c r="BY26" s="274">
        <v>0</v>
      </c>
      <c r="BZ26" s="274">
        <v>0</v>
      </c>
      <c r="CA26" s="274">
        <v>0</v>
      </c>
      <c r="CB26" s="274">
        <v>0</v>
      </c>
      <c r="CC26" s="274">
        <v>0</v>
      </c>
      <c r="CD26" s="279" t="s">
        <v>44</v>
      </c>
      <c r="CE26" s="279" t="s">
        <v>44</v>
      </c>
      <c r="CF26" s="279" t="s">
        <v>44</v>
      </c>
      <c r="CG26" s="274">
        <v>0</v>
      </c>
      <c r="CH26" s="274">
        <v>0</v>
      </c>
      <c r="CI26" s="275">
        <v>0</v>
      </c>
    </row>
    <row r="27" spans="2:87" ht="15" customHeight="1" x14ac:dyDescent="0.2">
      <c r="B27" s="109" t="s">
        <v>29</v>
      </c>
      <c r="C27" s="150">
        <v>45657</v>
      </c>
      <c r="D27" s="273">
        <v>0</v>
      </c>
      <c r="E27" s="274">
        <v>0</v>
      </c>
      <c r="F27" s="274">
        <v>0</v>
      </c>
      <c r="G27" s="274">
        <v>0</v>
      </c>
      <c r="H27" s="274">
        <v>0</v>
      </c>
      <c r="I27" s="274">
        <v>0</v>
      </c>
      <c r="J27" s="279" t="s">
        <v>44</v>
      </c>
      <c r="K27" s="279" t="s">
        <v>44</v>
      </c>
      <c r="L27" s="279" t="s">
        <v>44</v>
      </c>
      <c r="M27" s="274">
        <v>0</v>
      </c>
      <c r="N27" s="274">
        <v>0</v>
      </c>
      <c r="O27" s="275">
        <v>0</v>
      </c>
      <c r="P27" s="273">
        <v>0</v>
      </c>
      <c r="Q27" s="274">
        <v>0</v>
      </c>
      <c r="R27" s="274">
        <v>0</v>
      </c>
      <c r="S27" s="274">
        <v>0</v>
      </c>
      <c r="T27" s="274">
        <v>0</v>
      </c>
      <c r="U27" s="274">
        <v>0</v>
      </c>
      <c r="V27" s="279" t="s">
        <v>44</v>
      </c>
      <c r="W27" s="279" t="s">
        <v>44</v>
      </c>
      <c r="X27" s="279" t="s">
        <v>44</v>
      </c>
      <c r="Y27" s="274">
        <v>0</v>
      </c>
      <c r="Z27" s="274">
        <v>0</v>
      </c>
      <c r="AA27" s="275">
        <v>0</v>
      </c>
      <c r="AB27" s="273">
        <v>0</v>
      </c>
      <c r="AC27" s="274">
        <v>0</v>
      </c>
      <c r="AD27" s="274">
        <v>0</v>
      </c>
      <c r="AE27" s="274">
        <v>0</v>
      </c>
      <c r="AF27" s="274">
        <v>0</v>
      </c>
      <c r="AG27" s="274">
        <v>0</v>
      </c>
      <c r="AH27" s="279" t="s">
        <v>44</v>
      </c>
      <c r="AI27" s="279" t="s">
        <v>44</v>
      </c>
      <c r="AJ27" s="279" t="s">
        <v>44</v>
      </c>
      <c r="AK27" s="274">
        <v>0</v>
      </c>
      <c r="AL27" s="274">
        <v>0</v>
      </c>
      <c r="AM27" s="275">
        <v>0</v>
      </c>
      <c r="AN27" s="273">
        <v>0</v>
      </c>
      <c r="AO27" s="274">
        <v>0</v>
      </c>
      <c r="AP27" s="274">
        <v>0</v>
      </c>
      <c r="AQ27" s="274">
        <v>0</v>
      </c>
      <c r="AR27" s="274">
        <v>0</v>
      </c>
      <c r="AS27" s="274">
        <v>0</v>
      </c>
      <c r="AT27" s="279" t="s">
        <v>44</v>
      </c>
      <c r="AU27" s="279" t="s">
        <v>44</v>
      </c>
      <c r="AV27" s="279" t="s">
        <v>44</v>
      </c>
      <c r="AW27" s="274">
        <v>0</v>
      </c>
      <c r="AX27" s="274">
        <v>0</v>
      </c>
      <c r="AY27" s="275">
        <v>0</v>
      </c>
      <c r="AZ27" s="273">
        <v>0</v>
      </c>
      <c r="BA27" s="274">
        <v>0</v>
      </c>
      <c r="BB27" s="274">
        <v>0</v>
      </c>
      <c r="BC27" s="274">
        <v>0</v>
      </c>
      <c r="BD27" s="274">
        <v>0</v>
      </c>
      <c r="BE27" s="274">
        <v>0</v>
      </c>
      <c r="BF27" s="279" t="s">
        <v>44</v>
      </c>
      <c r="BG27" s="279" t="s">
        <v>44</v>
      </c>
      <c r="BH27" s="279" t="s">
        <v>44</v>
      </c>
      <c r="BI27" s="274">
        <v>0</v>
      </c>
      <c r="BJ27" s="274">
        <v>0</v>
      </c>
      <c r="BK27" s="275">
        <v>0</v>
      </c>
      <c r="BL27" s="273">
        <v>0</v>
      </c>
      <c r="BM27" s="274">
        <v>0</v>
      </c>
      <c r="BN27" s="274">
        <v>0</v>
      </c>
      <c r="BO27" s="274">
        <v>0</v>
      </c>
      <c r="BP27" s="274">
        <v>0</v>
      </c>
      <c r="BQ27" s="274">
        <v>0</v>
      </c>
      <c r="BR27" s="279" t="s">
        <v>44</v>
      </c>
      <c r="BS27" s="279" t="s">
        <v>44</v>
      </c>
      <c r="BT27" s="279" t="s">
        <v>44</v>
      </c>
      <c r="BU27" s="274">
        <v>0</v>
      </c>
      <c r="BV27" s="274">
        <v>0</v>
      </c>
      <c r="BW27" s="275">
        <v>0</v>
      </c>
      <c r="BX27" s="273">
        <v>0</v>
      </c>
      <c r="BY27" s="274">
        <v>0</v>
      </c>
      <c r="BZ27" s="274">
        <v>0</v>
      </c>
      <c r="CA27" s="274">
        <v>0</v>
      </c>
      <c r="CB27" s="274">
        <v>0</v>
      </c>
      <c r="CC27" s="274">
        <v>0</v>
      </c>
      <c r="CD27" s="279" t="s">
        <v>44</v>
      </c>
      <c r="CE27" s="279" t="s">
        <v>44</v>
      </c>
      <c r="CF27" s="279" t="s">
        <v>44</v>
      </c>
      <c r="CG27" s="274">
        <v>0</v>
      </c>
      <c r="CH27" s="274">
        <v>0</v>
      </c>
      <c r="CI27" s="275">
        <v>0</v>
      </c>
    </row>
    <row r="28" spans="2:87" ht="15" customHeight="1" x14ac:dyDescent="0.2">
      <c r="B28" s="109" t="s">
        <v>30</v>
      </c>
      <c r="C28" s="150">
        <v>45657</v>
      </c>
      <c r="D28" s="273">
        <v>0</v>
      </c>
      <c r="E28" s="274">
        <v>0</v>
      </c>
      <c r="F28" s="274">
        <v>0</v>
      </c>
      <c r="G28" s="274">
        <v>0</v>
      </c>
      <c r="H28" s="274">
        <v>0</v>
      </c>
      <c r="I28" s="274">
        <v>0</v>
      </c>
      <c r="J28" s="279" t="s">
        <v>44</v>
      </c>
      <c r="K28" s="279" t="s">
        <v>44</v>
      </c>
      <c r="L28" s="279" t="s">
        <v>44</v>
      </c>
      <c r="M28" s="274">
        <v>0</v>
      </c>
      <c r="N28" s="274">
        <v>0</v>
      </c>
      <c r="O28" s="275">
        <v>0</v>
      </c>
      <c r="P28" s="273">
        <v>0</v>
      </c>
      <c r="Q28" s="274">
        <v>0</v>
      </c>
      <c r="R28" s="274">
        <v>0</v>
      </c>
      <c r="S28" s="274">
        <v>0</v>
      </c>
      <c r="T28" s="274">
        <v>0</v>
      </c>
      <c r="U28" s="274">
        <v>0</v>
      </c>
      <c r="V28" s="279" t="s">
        <v>44</v>
      </c>
      <c r="W28" s="279" t="s">
        <v>44</v>
      </c>
      <c r="X28" s="279" t="s">
        <v>44</v>
      </c>
      <c r="Y28" s="274">
        <v>0</v>
      </c>
      <c r="Z28" s="274">
        <v>0</v>
      </c>
      <c r="AA28" s="275">
        <v>0</v>
      </c>
      <c r="AB28" s="273">
        <v>0</v>
      </c>
      <c r="AC28" s="274">
        <v>0</v>
      </c>
      <c r="AD28" s="274">
        <v>0</v>
      </c>
      <c r="AE28" s="274">
        <v>0</v>
      </c>
      <c r="AF28" s="274">
        <v>0</v>
      </c>
      <c r="AG28" s="274">
        <v>0</v>
      </c>
      <c r="AH28" s="279" t="s">
        <v>44</v>
      </c>
      <c r="AI28" s="279" t="s">
        <v>44</v>
      </c>
      <c r="AJ28" s="279" t="s">
        <v>44</v>
      </c>
      <c r="AK28" s="274">
        <v>0</v>
      </c>
      <c r="AL28" s="274">
        <v>0</v>
      </c>
      <c r="AM28" s="275">
        <v>0</v>
      </c>
      <c r="AN28" s="273">
        <v>0</v>
      </c>
      <c r="AO28" s="274">
        <v>0</v>
      </c>
      <c r="AP28" s="274">
        <v>0</v>
      </c>
      <c r="AQ28" s="274">
        <v>0</v>
      </c>
      <c r="AR28" s="274">
        <v>0</v>
      </c>
      <c r="AS28" s="274">
        <v>0</v>
      </c>
      <c r="AT28" s="279" t="s">
        <v>44</v>
      </c>
      <c r="AU28" s="279" t="s">
        <v>44</v>
      </c>
      <c r="AV28" s="279" t="s">
        <v>44</v>
      </c>
      <c r="AW28" s="274">
        <v>0</v>
      </c>
      <c r="AX28" s="274">
        <v>0</v>
      </c>
      <c r="AY28" s="275">
        <v>0</v>
      </c>
      <c r="AZ28" s="273">
        <v>0</v>
      </c>
      <c r="BA28" s="274">
        <v>0</v>
      </c>
      <c r="BB28" s="274">
        <v>0</v>
      </c>
      <c r="BC28" s="274">
        <v>0</v>
      </c>
      <c r="BD28" s="274">
        <v>0</v>
      </c>
      <c r="BE28" s="274">
        <v>0</v>
      </c>
      <c r="BF28" s="279" t="s">
        <v>44</v>
      </c>
      <c r="BG28" s="279" t="s">
        <v>44</v>
      </c>
      <c r="BH28" s="279" t="s">
        <v>44</v>
      </c>
      <c r="BI28" s="274">
        <v>0</v>
      </c>
      <c r="BJ28" s="274">
        <v>0</v>
      </c>
      <c r="BK28" s="275">
        <v>0</v>
      </c>
      <c r="BL28" s="273">
        <v>0</v>
      </c>
      <c r="BM28" s="274">
        <v>0</v>
      </c>
      <c r="BN28" s="274">
        <v>0</v>
      </c>
      <c r="BO28" s="274">
        <v>0</v>
      </c>
      <c r="BP28" s="274">
        <v>0</v>
      </c>
      <c r="BQ28" s="274">
        <v>0</v>
      </c>
      <c r="BR28" s="279" t="s">
        <v>44</v>
      </c>
      <c r="BS28" s="279" t="s">
        <v>44</v>
      </c>
      <c r="BT28" s="279" t="s">
        <v>44</v>
      </c>
      <c r="BU28" s="274">
        <v>0</v>
      </c>
      <c r="BV28" s="274">
        <v>0</v>
      </c>
      <c r="BW28" s="275">
        <v>0</v>
      </c>
      <c r="BX28" s="273">
        <v>0</v>
      </c>
      <c r="BY28" s="274">
        <v>0</v>
      </c>
      <c r="BZ28" s="274">
        <v>0</v>
      </c>
      <c r="CA28" s="274">
        <v>0</v>
      </c>
      <c r="CB28" s="274">
        <v>0</v>
      </c>
      <c r="CC28" s="274">
        <v>0</v>
      </c>
      <c r="CD28" s="279" t="s">
        <v>44</v>
      </c>
      <c r="CE28" s="279" t="s">
        <v>44</v>
      </c>
      <c r="CF28" s="279" t="s">
        <v>44</v>
      </c>
      <c r="CG28" s="274">
        <v>0</v>
      </c>
      <c r="CH28" s="274">
        <v>0</v>
      </c>
      <c r="CI28" s="275">
        <v>0</v>
      </c>
    </row>
    <row r="29" spans="2:87" ht="15" customHeight="1" x14ac:dyDescent="0.2">
      <c r="B29" s="109" t="s">
        <v>31</v>
      </c>
      <c r="C29" s="150">
        <v>45657</v>
      </c>
      <c r="D29" s="273">
        <v>0</v>
      </c>
      <c r="E29" s="274">
        <v>0</v>
      </c>
      <c r="F29" s="274">
        <v>0</v>
      </c>
      <c r="G29" s="274">
        <v>0</v>
      </c>
      <c r="H29" s="274">
        <v>0</v>
      </c>
      <c r="I29" s="274">
        <v>0</v>
      </c>
      <c r="J29" s="279" t="s">
        <v>44</v>
      </c>
      <c r="K29" s="279" t="s">
        <v>44</v>
      </c>
      <c r="L29" s="279" t="s">
        <v>44</v>
      </c>
      <c r="M29" s="274">
        <v>0</v>
      </c>
      <c r="N29" s="274">
        <v>0</v>
      </c>
      <c r="O29" s="275">
        <v>0</v>
      </c>
      <c r="P29" s="273">
        <v>0</v>
      </c>
      <c r="Q29" s="274">
        <v>0</v>
      </c>
      <c r="R29" s="274">
        <v>0</v>
      </c>
      <c r="S29" s="274">
        <v>0</v>
      </c>
      <c r="T29" s="274">
        <v>0</v>
      </c>
      <c r="U29" s="274">
        <v>0</v>
      </c>
      <c r="V29" s="279" t="s">
        <v>44</v>
      </c>
      <c r="W29" s="279" t="s">
        <v>44</v>
      </c>
      <c r="X29" s="279" t="s">
        <v>44</v>
      </c>
      <c r="Y29" s="274">
        <v>0</v>
      </c>
      <c r="Z29" s="274">
        <v>0</v>
      </c>
      <c r="AA29" s="275">
        <v>0</v>
      </c>
      <c r="AB29" s="273">
        <v>0</v>
      </c>
      <c r="AC29" s="274">
        <v>0</v>
      </c>
      <c r="AD29" s="274">
        <v>0</v>
      </c>
      <c r="AE29" s="274">
        <v>0</v>
      </c>
      <c r="AF29" s="274">
        <v>0</v>
      </c>
      <c r="AG29" s="274">
        <v>0</v>
      </c>
      <c r="AH29" s="279" t="s">
        <v>44</v>
      </c>
      <c r="AI29" s="279" t="s">
        <v>44</v>
      </c>
      <c r="AJ29" s="279" t="s">
        <v>44</v>
      </c>
      <c r="AK29" s="274">
        <v>0</v>
      </c>
      <c r="AL29" s="274">
        <v>0</v>
      </c>
      <c r="AM29" s="275">
        <v>0</v>
      </c>
      <c r="AN29" s="273">
        <v>0</v>
      </c>
      <c r="AO29" s="274">
        <v>0</v>
      </c>
      <c r="AP29" s="274">
        <v>0</v>
      </c>
      <c r="AQ29" s="274">
        <v>0</v>
      </c>
      <c r="AR29" s="274">
        <v>0</v>
      </c>
      <c r="AS29" s="274">
        <v>0</v>
      </c>
      <c r="AT29" s="279" t="s">
        <v>44</v>
      </c>
      <c r="AU29" s="279" t="s">
        <v>44</v>
      </c>
      <c r="AV29" s="279" t="s">
        <v>44</v>
      </c>
      <c r="AW29" s="274">
        <v>0</v>
      </c>
      <c r="AX29" s="274">
        <v>0</v>
      </c>
      <c r="AY29" s="275">
        <v>0</v>
      </c>
      <c r="AZ29" s="273">
        <v>0</v>
      </c>
      <c r="BA29" s="274">
        <v>0</v>
      </c>
      <c r="BB29" s="274">
        <v>0</v>
      </c>
      <c r="BC29" s="274">
        <v>0</v>
      </c>
      <c r="BD29" s="274">
        <v>0</v>
      </c>
      <c r="BE29" s="274">
        <v>0</v>
      </c>
      <c r="BF29" s="279" t="s">
        <v>44</v>
      </c>
      <c r="BG29" s="279" t="s">
        <v>44</v>
      </c>
      <c r="BH29" s="279" t="s">
        <v>44</v>
      </c>
      <c r="BI29" s="274">
        <v>0</v>
      </c>
      <c r="BJ29" s="274">
        <v>0</v>
      </c>
      <c r="BK29" s="275">
        <v>0</v>
      </c>
      <c r="BL29" s="273">
        <v>0</v>
      </c>
      <c r="BM29" s="274">
        <v>0</v>
      </c>
      <c r="BN29" s="274">
        <v>0</v>
      </c>
      <c r="BO29" s="274">
        <v>0</v>
      </c>
      <c r="BP29" s="274">
        <v>0</v>
      </c>
      <c r="BQ29" s="274">
        <v>0</v>
      </c>
      <c r="BR29" s="279" t="s">
        <v>44</v>
      </c>
      <c r="BS29" s="279" t="s">
        <v>44</v>
      </c>
      <c r="BT29" s="279" t="s">
        <v>44</v>
      </c>
      <c r="BU29" s="274">
        <v>0</v>
      </c>
      <c r="BV29" s="274">
        <v>0</v>
      </c>
      <c r="BW29" s="275">
        <v>0</v>
      </c>
      <c r="BX29" s="273">
        <v>0</v>
      </c>
      <c r="BY29" s="274">
        <v>0</v>
      </c>
      <c r="BZ29" s="274">
        <v>0</v>
      </c>
      <c r="CA29" s="274">
        <v>0</v>
      </c>
      <c r="CB29" s="274">
        <v>0</v>
      </c>
      <c r="CC29" s="274">
        <v>0</v>
      </c>
      <c r="CD29" s="279" t="s">
        <v>44</v>
      </c>
      <c r="CE29" s="279" t="s">
        <v>44</v>
      </c>
      <c r="CF29" s="279" t="s">
        <v>44</v>
      </c>
      <c r="CG29" s="274">
        <v>0</v>
      </c>
      <c r="CH29" s="274">
        <v>0</v>
      </c>
      <c r="CI29" s="275">
        <v>0</v>
      </c>
    </row>
    <row r="30" spans="2:87" ht="15" customHeight="1" x14ac:dyDescent="0.2">
      <c r="B30" s="109" t="s">
        <v>32</v>
      </c>
      <c r="C30" s="150">
        <v>45657</v>
      </c>
      <c r="D30" s="273">
        <v>0</v>
      </c>
      <c r="E30" s="274">
        <v>0</v>
      </c>
      <c r="F30" s="274">
        <v>0</v>
      </c>
      <c r="G30" s="274">
        <v>0</v>
      </c>
      <c r="H30" s="274">
        <v>0</v>
      </c>
      <c r="I30" s="274">
        <v>0</v>
      </c>
      <c r="J30" s="279" t="s">
        <v>44</v>
      </c>
      <c r="K30" s="279" t="s">
        <v>44</v>
      </c>
      <c r="L30" s="279" t="s">
        <v>44</v>
      </c>
      <c r="M30" s="274">
        <v>0</v>
      </c>
      <c r="N30" s="274">
        <v>0</v>
      </c>
      <c r="O30" s="275">
        <v>0</v>
      </c>
      <c r="P30" s="273">
        <v>0</v>
      </c>
      <c r="Q30" s="274">
        <v>0</v>
      </c>
      <c r="R30" s="274">
        <v>0</v>
      </c>
      <c r="S30" s="274">
        <v>0</v>
      </c>
      <c r="T30" s="274">
        <v>0</v>
      </c>
      <c r="U30" s="274">
        <v>0</v>
      </c>
      <c r="V30" s="279" t="s">
        <v>44</v>
      </c>
      <c r="W30" s="279" t="s">
        <v>44</v>
      </c>
      <c r="X30" s="279" t="s">
        <v>44</v>
      </c>
      <c r="Y30" s="274">
        <v>0</v>
      </c>
      <c r="Z30" s="274">
        <v>0</v>
      </c>
      <c r="AA30" s="275">
        <v>0</v>
      </c>
      <c r="AB30" s="273">
        <v>0</v>
      </c>
      <c r="AC30" s="274">
        <v>0</v>
      </c>
      <c r="AD30" s="274">
        <v>0</v>
      </c>
      <c r="AE30" s="274">
        <v>0</v>
      </c>
      <c r="AF30" s="274">
        <v>0</v>
      </c>
      <c r="AG30" s="274">
        <v>0</v>
      </c>
      <c r="AH30" s="279" t="s">
        <v>44</v>
      </c>
      <c r="AI30" s="279" t="s">
        <v>44</v>
      </c>
      <c r="AJ30" s="279" t="s">
        <v>44</v>
      </c>
      <c r="AK30" s="274">
        <v>0</v>
      </c>
      <c r="AL30" s="274">
        <v>0</v>
      </c>
      <c r="AM30" s="275">
        <v>0</v>
      </c>
      <c r="AN30" s="273">
        <v>0</v>
      </c>
      <c r="AO30" s="274">
        <v>0</v>
      </c>
      <c r="AP30" s="274">
        <v>0</v>
      </c>
      <c r="AQ30" s="274">
        <v>0</v>
      </c>
      <c r="AR30" s="274">
        <v>0</v>
      </c>
      <c r="AS30" s="274">
        <v>0</v>
      </c>
      <c r="AT30" s="279" t="s">
        <v>44</v>
      </c>
      <c r="AU30" s="279" t="s">
        <v>44</v>
      </c>
      <c r="AV30" s="279" t="s">
        <v>44</v>
      </c>
      <c r="AW30" s="274">
        <v>0</v>
      </c>
      <c r="AX30" s="274">
        <v>0</v>
      </c>
      <c r="AY30" s="275">
        <v>0</v>
      </c>
      <c r="AZ30" s="273">
        <v>0</v>
      </c>
      <c r="BA30" s="274">
        <v>0</v>
      </c>
      <c r="BB30" s="274">
        <v>0</v>
      </c>
      <c r="BC30" s="274">
        <v>0</v>
      </c>
      <c r="BD30" s="274">
        <v>0</v>
      </c>
      <c r="BE30" s="274">
        <v>0</v>
      </c>
      <c r="BF30" s="279" t="s">
        <v>44</v>
      </c>
      <c r="BG30" s="279" t="s">
        <v>44</v>
      </c>
      <c r="BH30" s="279" t="s">
        <v>44</v>
      </c>
      <c r="BI30" s="274">
        <v>0</v>
      </c>
      <c r="BJ30" s="274">
        <v>0</v>
      </c>
      <c r="BK30" s="275">
        <v>0</v>
      </c>
      <c r="BL30" s="273">
        <v>0</v>
      </c>
      <c r="BM30" s="274">
        <v>0</v>
      </c>
      <c r="BN30" s="274">
        <v>0</v>
      </c>
      <c r="BO30" s="274">
        <v>0</v>
      </c>
      <c r="BP30" s="274">
        <v>0</v>
      </c>
      <c r="BQ30" s="274">
        <v>0</v>
      </c>
      <c r="BR30" s="279" t="s">
        <v>44</v>
      </c>
      <c r="BS30" s="279" t="s">
        <v>44</v>
      </c>
      <c r="BT30" s="279" t="s">
        <v>44</v>
      </c>
      <c r="BU30" s="274">
        <v>0</v>
      </c>
      <c r="BV30" s="274">
        <v>0</v>
      </c>
      <c r="BW30" s="275">
        <v>0</v>
      </c>
      <c r="BX30" s="273">
        <v>0</v>
      </c>
      <c r="BY30" s="274">
        <v>0</v>
      </c>
      <c r="BZ30" s="274">
        <v>0</v>
      </c>
      <c r="CA30" s="274">
        <v>0</v>
      </c>
      <c r="CB30" s="274">
        <v>0</v>
      </c>
      <c r="CC30" s="274">
        <v>0</v>
      </c>
      <c r="CD30" s="279" t="s">
        <v>44</v>
      </c>
      <c r="CE30" s="279" t="s">
        <v>44</v>
      </c>
      <c r="CF30" s="279" t="s">
        <v>44</v>
      </c>
      <c r="CG30" s="274">
        <v>0</v>
      </c>
      <c r="CH30" s="274">
        <v>0</v>
      </c>
      <c r="CI30" s="275">
        <v>0</v>
      </c>
    </row>
    <row r="31" spans="2:87" ht="15" customHeight="1" x14ac:dyDescent="0.2">
      <c r="B31" s="109" t="s">
        <v>33</v>
      </c>
      <c r="C31" s="150">
        <v>45657</v>
      </c>
      <c r="D31" s="273">
        <v>0</v>
      </c>
      <c r="E31" s="274">
        <v>0</v>
      </c>
      <c r="F31" s="274">
        <v>0</v>
      </c>
      <c r="G31" s="274">
        <v>0</v>
      </c>
      <c r="H31" s="274">
        <v>0</v>
      </c>
      <c r="I31" s="274">
        <v>0</v>
      </c>
      <c r="J31" s="279" t="s">
        <v>44</v>
      </c>
      <c r="K31" s="279" t="s">
        <v>44</v>
      </c>
      <c r="L31" s="279" t="s">
        <v>44</v>
      </c>
      <c r="M31" s="274">
        <v>0</v>
      </c>
      <c r="N31" s="274">
        <v>0</v>
      </c>
      <c r="O31" s="275">
        <v>0</v>
      </c>
      <c r="P31" s="273">
        <v>0</v>
      </c>
      <c r="Q31" s="274">
        <v>0</v>
      </c>
      <c r="R31" s="274">
        <v>0</v>
      </c>
      <c r="S31" s="274">
        <v>0</v>
      </c>
      <c r="T31" s="274">
        <v>0</v>
      </c>
      <c r="U31" s="274">
        <v>0</v>
      </c>
      <c r="V31" s="279" t="s">
        <v>44</v>
      </c>
      <c r="W31" s="279" t="s">
        <v>44</v>
      </c>
      <c r="X31" s="279" t="s">
        <v>44</v>
      </c>
      <c r="Y31" s="274">
        <v>0</v>
      </c>
      <c r="Z31" s="274">
        <v>0</v>
      </c>
      <c r="AA31" s="275">
        <v>0</v>
      </c>
      <c r="AB31" s="273">
        <v>0</v>
      </c>
      <c r="AC31" s="274">
        <v>0</v>
      </c>
      <c r="AD31" s="274">
        <v>0</v>
      </c>
      <c r="AE31" s="274">
        <v>0</v>
      </c>
      <c r="AF31" s="274">
        <v>0</v>
      </c>
      <c r="AG31" s="274">
        <v>0</v>
      </c>
      <c r="AH31" s="279" t="s">
        <v>44</v>
      </c>
      <c r="AI31" s="279" t="s">
        <v>44</v>
      </c>
      <c r="AJ31" s="279" t="s">
        <v>44</v>
      </c>
      <c r="AK31" s="274">
        <v>0</v>
      </c>
      <c r="AL31" s="274">
        <v>0</v>
      </c>
      <c r="AM31" s="275">
        <v>0</v>
      </c>
      <c r="AN31" s="273">
        <v>0</v>
      </c>
      <c r="AO31" s="274">
        <v>0</v>
      </c>
      <c r="AP31" s="274">
        <v>0</v>
      </c>
      <c r="AQ31" s="274">
        <v>0</v>
      </c>
      <c r="AR31" s="274">
        <v>0</v>
      </c>
      <c r="AS31" s="274">
        <v>0</v>
      </c>
      <c r="AT31" s="279" t="s">
        <v>44</v>
      </c>
      <c r="AU31" s="279" t="s">
        <v>44</v>
      </c>
      <c r="AV31" s="279" t="s">
        <v>44</v>
      </c>
      <c r="AW31" s="274">
        <v>0</v>
      </c>
      <c r="AX31" s="274">
        <v>0</v>
      </c>
      <c r="AY31" s="275">
        <v>0</v>
      </c>
      <c r="AZ31" s="273">
        <v>0</v>
      </c>
      <c r="BA31" s="274">
        <v>0</v>
      </c>
      <c r="BB31" s="274">
        <v>0</v>
      </c>
      <c r="BC31" s="274">
        <v>0</v>
      </c>
      <c r="BD31" s="274">
        <v>0</v>
      </c>
      <c r="BE31" s="274">
        <v>0</v>
      </c>
      <c r="BF31" s="279" t="s">
        <v>44</v>
      </c>
      <c r="BG31" s="279" t="s">
        <v>44</v>
      </c>
      <c r="BH31" s="279" t="s">
        <v>44</v>
      </c>
      <c r="BI31" s="274">
        <v>0</v>
      </c>
      <c r="BJ31" s="274">
        <v>0</v>
      </c>
      <c r="BK31" s="275">
        <v>0</v>
      </c>
      <c r="BL31" s="273">
        <v>0</v>
      </c>
      <c r="BM31" s="274">
        <v>0</v>
      </c>
      <c r="BN31" s="274">
        <v>0</v>
      </c>
      <c r="BO31" s="274">
        <v>0</v>
      </c>
      <c r="BP31" s="274">
        <v>0</v>
      </c>
      <c r="BQ31" s="274">
        <v>0</v>
      </c>
      <c r="BR31" s="279" t="s">
        <v>44</v>
      </c>
      <c r="BS31" s="279" t="s">
        <v>44</v>
      </c>
      <c r="BT31" s="279" t="s">
        <v>44</v>
      </c>
      <c r="BU31" s="274">
        <v>0</v>
      </c>
      <c r="BV31" s="274">
        <v>0</v>
      </c>
      <c r="BW31" s="275">
        <v>0</v>
      </c>
      <c r="BX31" s="273">
        <v>0</v>
      </c>
      <c r="BY31" s="274">
        <v>0</v>
      </c>
      <c r="BZ31" s="274">
        <v>0</v>
      </c>
      <c r="CA31" s="274">
        <v>0</v>
      </c>
      <c r="CB31" s="274">
        <v>0</v>
      </c>
      <c r="CC31" s="274">
        <v>0</v>
      </c>
      <c r="CD31" s="279" t="s">
        <v>44</v>
      </c>
      <c r="CE31" s="279" t="s">
        <v>44</v>
      </c>
      <c r="CF31" s="279" t="s">
        <v>44</v>
      </c>
      <c r="CG31" s="274">
        <v>0</v>
      </c>
      <c r="CH31" s="274">
        <v>0</v>
      </c>
      <c r="CI31" s="275">
        <v>0</v>
      </c>
    </row>
    <row r="32" spans="2:87" ht="15" customHeight="1" x14ac:dyDescent="0.2">
      <c r="B32" s="109" t="s">
        <v>34</v>
      </c>
      <c r="C32" s="150">
        <v>45657</v>
      </c>
      <c r="D32" s="273">
        <v>0</v>
      </c>
      <c r="E32" s="274">
        <v>0</v>
      </c>
      <c r="F32" s="274">
        <v>0</v>
      </c>
      <c r="G32" s="274">
        <v>0</v>
      </c>
      <c r="H32" s="274">
        <v>0</v>
      </c>
      <c r="I32" s="274">
        <v>0</v>
      </c>
      <c r="J32" s="279" t="s">
        <v>44</v>
      </c>
      <c r="K32" s="279" t="s">
        <v>44</v>
      </c>
      <c r="L32" s="279" t="s">
        <v>44</v>
      </c>
      <c r="M32" s="274">
        <v>0</v>
      </c>
      <c r="N32" s="274">
        <v>0</v>
      </c>
      <c r="O32" s="275">
        <v>0</v>
      </c>
      <c r="P32" s="273">
        <v>0</v>
      </c>
      <c r="Q32" s="274">
        <v>0</v>
      </c>
      <c r="R32" s="274">
        <v>0</v>
      </c>
      <c r="S32" s="274">
        <v>0</v>
      </c>
      <c r="T32" s="274">
        <v>0</v>
      </c>
      <c r="U32" s="274">
        <v>0</v>
      </c>
      <c r="V32" s="279" t="s">
        <v>44</v>
      </c>
      <c r="W32" s="279" t="s">
        <v>44</v>
      </c>
      <c r="X32" s="279" t="s">
        <v>44</v>
      </c>
      <c r="Y32" s="274">
        <v>0</v>
      </c>
      <c r="Z32" s="274">
        <v>0</v>
      </c>
      <c r="AA32" s="275">
        <v>0</v>
      </c>
      <c r="AB32" s="273">
        <v>0</v>
      </c>
      <c r="AC32" s="274">
        <v>0</v>
      </c>
      <c r="AD32" s="274">
        <v>0</v>
      </c>
      <c r="AE32" s="274">
        <v>0</v>
      </c>
      <c r="AF32" s="274">
        <v>0</v>
      </c>
      <c r="AG32" s="274">
        <v>0</v>
      </c>
      <c r="AH32" s="279" t="s">
        <v>44</v>
      </c>
      <c r="AI32" s="279" t="s">
        <v>44</v>
      </c>
      <c r="AJ32" s="279" t="s">
        <v>44</v>
      </c>
      <c r="AK32" s="274">
        <v>0</v>
      </c>
      <c r="AL32" s="274">
        <v>0</v>
      </c>
      <c r="AM32" s="275">
        <v>0</v>
      </c>
      <c r="AN32" s="273">
        <v>0</v>
      </c>
      <c r="AO32" s="274">
        <v>0</v>
      </c>
      <c r="AP32" s="274">
        <v>0</v>
      </c>
      <c r="AQ32" s="274">
        <v>0</v>
      </c>
      <c r="AR32" s="274">
        <v>0</v>
      </c>
      <c r="AS32" s="274">
        <v>0</v>
      </c>
      <c r="AT32" s="279" t="s">
        <v>44</v>
      </c>
      <c r="AU32" s="279" t="s">
        <v>44</v>
      </c>
      <c r="AV32" s="279" t="s">
        <v>44</v>
      </c>
      <c r="AW32" s="274">
        <v>0</v>
      </c>
      <c r="AX32" s="274">
        <v>0</v>
      </c>
      <c r="AY32" s="275">
        <v>0</v>
      </c>
      <c r="AZ32" s="273">
        <v>0</v>
      </c>
      <c r="BA32" s="274">
        <v>0</v>
      </c>
      <c r="BB32" s="274">
        <v>0</v>
      </c>
      <c r="BC32" s="274">
        <v>0</v>
      </c>
      <c r="BD32" s="274">
        <v>0</v>
      </c>
      <c r="BE32" s="274">
        <v>0</v>
      </c>
      <c r="BF32" s="279" t="s">
        <v>44</v>
      </c>
      <c r="BG32" s="279" t="s">
        <v>44</v>
      </c>
      <c r="BH32" s="279" t="s">
        <v>44</v>
      </c>
      <c r="BI32" s="274">
        <v>0</v>
      </c>
      <c r="BJ32" s="274">
        <v>0</v>
      </c>
      <c r="BK32" s="275">
        <v>0</v>
      </c>
      <c r="BL32" s="273">
        <v>0</v>
      </c>
      <c r="BM32" s="274">
        <v>0</v>
      </c>
      <c r="BN32" s="274">
        <v>0</v>
      </c>
      <c r="BO32" s="274">
        <v>0</v>
      </c>
      <c r="BP32" s="274">
        <v>0</v>
      </c>
      <c r="BQ32" s="274">
        <v>0</v>
      </c>
      <c r="BR32" s="279" t="s">
        <v>44</v>
      </c>
      <c r="BS32" s="279" t="s">
        <v>44</v>
      </c>
      <c r="BT32" s="279" t="s">
        <v>44</v>
      </c>
      <c r="BU32" s="274">
        <v>0</v>
      </c>
      <c r="BV32" s="274">
        <v>0</v>
      </c>
      <c r="BW32" s="275">
        <v>0</v>
      </c>
      <c r="BX32" s="273">
        <v>0</v>
      </c>
      <c r="BY32" s="274">
        <v>0</v>
      </c>
      <c r="BZ32" s="274">
        <v>0</v>
      </c>
      <c r="CA32" s="274">
        <v>0</v>
      </c>
      <c r="CB32" s="274">
        <v>0</v>
      </c>
      <c r="CC32" s="274">
        <v>0</v>
      </c>
      <c r="CD32" s="279" t="s">
        <v>44</v>
      </c>
      <c r="CE32" s="279" t="s">
        <v>44</v>
      </c>
      <c r="CF32" s="279" t="s">
        <v>44</v>
      </c>
      <c r="CG32" s="274">
        <v>0</v>
      </c>
      <c r="CH32" s="274">
        <v>0</v>
      </c>
      <c r="CI32" s="275">
        <v>0</v>
      </c>
    </row>
    <row r="33" spans="2:87" ht="15" customHeight="1" x14ac:dyDescent="0.2">
      <c r="B33" s="109" t="s">
        <v>35</v>
      </c>
      <c r="C33" s="150">
        <v>45657</v>
      </c>
      <c r="D33" s="273">
        <v>0</v>
      </c>
      <c r="E33" s="274">
        <v>0</v>
      </c>
      <c r="F33" s="274">
        <v>0</v>
      </c>
      <c r="G33" s="274">
        <v>0</v>
      </c>
      <c r="H33" s="274">
        <v>0</v>
      </c>
      <c r="I33" s="274">
        <v>0</v>
      </c>
      <c r="J33" s="279" t="s">
        <v>44</v>
      </c>
      <c r="K33" s="279" t="s">
        <v>44</v>
      </c>
      <c r="L33" s="279" t="s">
        <v>44</v>
      </c>
      <c r="M33" s="274">
        <v>0</v>
      </c>
      <c r="N33" s="274">
        <v>0</v>
      </c>
      <c r="O33" s="275">
        <v>0</v>
      </c>
      <c r="P33" s="273">
        <v>0</v>
      </c>
      <c r="Q33" s="274">
        <v>0</v>
      </c>
      <c r="R33" s="274">
        <v>0</v>
      </c>
      <c r="S33" s="274">
        <v>0</v>
      </c>
      <c r="T33" s="274">
        <v>0</v>
      </c>
      <c r="U33" s="274">
        <v>0</v>
      </c>
      <c r="V33" s="279" t="s">
        <v>44</v>
      </c>
      <c r="W33" s="279" t="s">
        <v>44</v>
      </c>
      <c r="X33" s="279" t="s">
        <v>44</v>
      </c>
      <c r="Y33" s="274">
        <v>0</v>
      </c>
      <c r="Z33" s="274">
        <v>0</v>
      </c>
      <c r="AA33" s="275">
        <v>0</v>
      </c>
      <c r="AB33" s="273">
        <v>0</v>
      </c>
      <c r="AC33" s="274">
        <v>0</v>
      </c>
      <c r="AD33" s="274">
        <v>0</v>
      </c>
      <c r="AE33" s="274">
        <v>0</v>
      </c>
      <c r="AF33" s="274">
        <v>0</v>
      </c>
      <c r="AG33" s="274">
        <v>0</v>
      </c>
      <c r="AH33" s="279" t="s">
        <v>44</v>
      </c>
      <c r="AI33" s="279" t="s">
        <v>44</v>
      </c>
      <c r="AJ33" s="279" t="s">
        <v>44</v>
      </c>
      <c r="AK33" s="274">
        <v>0</v>
      </c>
      <c r="AL33" s="274">
        <v>0</v>
      </c>
      <c r="AM33" s="275">
        <v>0</v>
      </c>
      <c r="AN33" s="273">
        <v>0</v>
      </c>
      <c r="AO33" s="274">
        <v>0</v>
      </c>
      <c r="AP33" s="274">
        <v>0</v>
      </c>
      <c r="AQ33" s="274">
        <v>0</v>
      </c>
      <c r="AR33" s="274">
        <v>0</v>
      </c>
      <c r="AS33" s="274">
        <v>0</v>
      </c>
      <c r="AT33" s="279" t="s">
        <v>44</v>
      </c>
      <c r="AU33" s="279" t="s">
        <v>44</v>
      </c>
      <c r="AV33" s="279" t="s">
        <v>44</v>
      </c>
      <c r="AW33" s="274">
        <v>0</v>
      </c>
      <c r="AX33" s="274">
        <v>0</v>
      </c>
      <c r="AY33" s="275">
        <v>0</v>
      </c>
      <c r="AZ33" s="273">
        <v>0</v>
      </c>
      <c r="BA33" s="274">
        <v>0</v>
      </c>
      <c r="BB33" s="274">
        <v>0</v>
      </c>
      <c r="BC33" s="274">
        <v>0</v>
      </c>
      <c r="BD33" s="274">
        <v>0</v>
      </c>
      <c r="BE33" s="274">
        <v>0</v>
      </c>
      <c r="BF33" s="279" t="s">
        <v>44</v>
      </c>
      <c r="BG33" s="279" t="s">
        <v>44</v>
      </c>
      <c r="BH33" s="279" t="s">
        <v>44</v>
      </c>
      <c r="BI33" s="274">
        <v>0</v>
      </c>
      <c r="BJ33" s="274">
        <v>0</v>
      </c>
      <c r="BK33" s="275">
        <v>0</v>
      </c>
      <c r="BL33" s="273">
        <v>0</v>
      </c>
      <c r="BM33" s="274">
        <v>0</v>
      </c>
      <c r="BN33" s="274">
        <v>0</v>
      </c>
      <c r="BO33" s="274">
        <v>0</v>
      </c>
      <c r="BP33" s="274">
        <v>0</v>
      </c>
      <c r="BQ33" s="274">
        <v>0</v>
      </c>
      <c r="BR33" s="279" t="s">
        <v>44</v>
      </c>
      <c r="BS33" s="279" t="s">
        <v>44</v>
      </c>
      <c r="BT33" s="279" t="s">
        <v>44</v>
      </c>
      <c r="BU33" s="274">
        <v>0</v>
      </c>
      <c r="BV33" s="274">
        <v>0</v>
      </c>
      <c r="BW33" s="275">
        <v>0</v>
      </c>
      <c r="BX33" s="273">
        <v>0</v>
      </c>
      <c r="BY33" s="274">
        <v>0</v>
      </c>
      <c r="BZ33" s="274">
        <v>0</v>
      </c>
      <c r="CA33" s="274">
        <v>0</v>
      </c>
      <c r="CB33" s="274">
        <v>0</v>
      </c>
      <c r="CC33" s="274">
        <v>0</v>
      </c>
      <c r="CD33" s="279" t="s">
        <v>44</v>
      </c>
      <c r="CE33" s="279" t="s">
        <v>44</v>
      </c>
      <c r="CF33" s="279" t="s">
        <v>44</v>
      </c>
      <c r="CG33" s="274">
        <v>0</v>
      </c>
      <c r="CH33" s="274">
        <v>0</v>
      </c>
      <c r="CI33" s="275">
        <v>0</v>
      </c>
    </row>
    <row r="34" spans="2:87" ht="15" customHeight="1" x14ac:dyDescent="0.2">
      <c r="B34" s="109" t="s">
        <v>36</v>
      </c>
      <c r="C34" s="150">
        <v>45657</v>
      </c>
      <c r="D34" s="273">
        <v>0</v>
      </c>
      <c r="E34" s="274">
        <v>0</v>
      </c>
      <c r="F34" s="274">
        <v>0</v>
      </c>
      <c r="G34" s="274">
        <v>0</v>
      </c>
      <c r="H34" s="274">
        <v>0</v>
      </c>
      <c r="I34" s="274">
        <v>0</v>
      </c>
      <c r="J34" s="279" t="s">
        <v>44</v>
      </c>
      <c r="K34" s="279" t="s">
        <v>44</v>
      </c>
      <c r="L34" s="279" t="s">
        <v>44</v>
      </c>
      <c r="M34" s="274">
        <v>0</v>
      </c>
      <c r="N34" s="274">
        <v>0</v>
      </c>
      <c r="O34" s="275">
        <v>0</v>
      </c>
      <c r="P34" s="273">
        <v>0</v>
      </c>
      <c r="Q34" s="274">
        <v>0</v>
      </c>
      <c r="R34" s="274">
        <v>0</v>
      </c>
      <c r="S34" s="274">
        <v>0</v>
      </c>
      <c r="T34" s="274">
        <v>0</v>
      </c>
      <c r="U34" s="274">
        <v>0</v>
      </c>
      <c r="V34" s="279" t="s">
        <v>44</v>
      </c>
      <c r="W34" s="279" t="s">
        <v>44</v>
      </c>
      <c r="X34" s="279" t="s">
        <v>44</v>
      </c>
      <c r="Y34" s="274">
        <v>0</v>
      </c>
      <c r="Z34" s="274">
        <v>0</v>
      </c>
      <c r="AA34" s="275">
        <v>0</v>
      </c>
      <c r="AB34" s="273">
        <v>0</v>
      </c>
      <c r="AC34" s="274">
        <v>0</v>
      </c>
      <c r="AD34" s="274">
        <v>0</v>
      </c>
      <c r="AE34" s="274">
        <v>0</v>
      </c>
      <c r="AF34" s="274">
        <v>0</v>
      </c>
      <c r="AG34" s="274">
        <v>0</v>
      </c>
      <c r="AH34" s="279" t="s">
        <v>44</v>
      </c>
      <c r="AI34" s="279" t="s">
        <v>44</v>
      </c>
      <c r="AJ34" s="279" t="s">
        <v>44</v>
      </c>
      <c r="AK34" s="274">
        <v>0</v>
      </c>
      <c r="AL34" s="274">
        <v>0</v>
      </c>
      <c r="AM34" s="275">
        <v>0</v>
      </c>
      <c r="AN34" s="273">
        <v>0</v>
      </c>
      <c r="AO34" s="274">
        <v>0</v>
      </c>
      <c r="AP34" s="274">
        <v>0</v>
      </c>
      <c r="AQ34" s="274">
        <v>0</v>
      </c>
      <c r="AR34" s="274">
        <v>0</v>
      </c>
      <c r="AS34" s="274">
        <v>0</v>
      </c>
      <c r="AT34" s="279" t="s">
        <v>44</v>
      </c>
      <c r="AU34" s="279" t="s">
        <v>44</v>
      </c>
      <c r="AV34" s="279" t="s">
        <v>44</v>
      </c>
      <c r="AW34" s="274">
        <v>0</v>
      </c>
      <c r="AX34" s="274">
        <v>0</v>
      </c>
      <c r="AY34" s="275">
        <v>0</v>
      </c>
      <c r="AZ34" s="273">
        <v>0</v>
      </c>
      <c r="BA34" s="274">
        <v>0</v>
      </c>
      <c r="BB34" s="274">
        <v>0</v>
      </c>
      <c r="BC34" s="274">
        <v>0</v>
      </c>
      <c r="BD34" s="274">
        <v>0</v>
      </c>
      <c r="BE34" s="274">
        <v>0</v>
      </c>
      <c r="BF34" s="279" t="s">
        <v>44</v>
      </c>
      <c r="BG34" s="279" t="s">
        <v>44</v>
      </c>
      <c r="BH34" s="279" t="s">
        <v>44</v>
      </c>
      <c r="BI34" s="274">
        <v>0</v>
      </c>
      <c r="BJ34" s="274">
        <v>0</v>
      </c>
      <c r="BK34" s="275">
        <v>0</v>
      </c>
      <c r="BL34" s="273">
        <v>0</v>
      </c>
      <c r="BM34" s="274">
        <v>0</v>
      </c>
      <c r="BN34" s="274">
        <v>0</v>
      </c>
      <c r="BO34" s="274">
        <v>0</v>
      </c>
      <c r="BP34" s="274">
        <v>0</v>
      </c>
      <c r="BQ34" s="274">
        <v>0</v>
      </c>
      <c r="BR34" s="279" t="s">
        <v>44</v>
      </c>
      <c r="BS34" s="279" t="s">
        <v>44</v>
      </c>
      <c r="BT34" s="279" t="s">
        <v>44</v>
      </c>
      <c r="BU34" s="274">
        <v>0</v>
      </c>
      <c r="BV34" s="274">
        <v>0</v>
      </c>
      <c r="BW34" s="275">
        <v>0</v>
      </c>
      <c r="BX34" s="273">
        <v>0</v>
      </c>
      <c r="BY34" s="274">
        <v>0</v>
      </c>
      <c r="BZ34" s="274">
        <v>0</v>
      </c>
      <c r="CA34" s="274">
        <v>0</v>
      </c>
      <c r="CB34" s="274">
        <v>0</v>
      </c>
      <c r="CC34" s="274">
        <v>0</v>
      </c>
      <c r="CD34" s="279" t="s">
        <v>44</v>
      </c>
      <c r="CE34" s="279" t="s">
        <v>44</v>
      </c>
      <c r="CF34" s="279" t="s">
        <v>44</v>
      </c>
      <c r="CG34" s="274">
        <v>0</v>
      </c>
      <c r="CH34" s="274">
        <v>0</v>
      </c>
      <c r="CI34" s="275">
        <v>0</v>
      </c>
    </row>
    <row r="35" spans="2:87" ht="15" customHeight="1" thickBot="1" x14ac:dyDescent="0.25">
      <c r="B35" s="110" t="s">
        <v>37</v>
      </c>
      <c r="C35" s="151">
        <v>45657</v>
      </c>
      <c r="D35" s="276">
        <v>0</v>
      </c>
      <c r="E35" s="277">
        <v>0</v>
      </c>
      <c r="F35" s="277">
        <v>0</v>
      </c>
      <c r="G35" s="277">
        <v>0</v>
      </c>
      <c r="H35" s="277">
        <v>0</v>
      </c>
      <c r="I35" s="277">
        <v>0</v>
      </c>
      <c r="J35" s="284" t="s">
        <v>44</v>
      </c>
      <c r="K35" s="284" t="s">
        <v>44</v>
      </c>
      <c r="L35" s="284" t="s">
        <v>44</v>
      </c>
      <c r="M35" s="277">
        <v>0</v>
      </c>
      <c r="N35" s="277">
        <v>0</v>
      </c>
      <c r="O35" s="278">
        <v>0</v>
      </c>
      <c r="P35" s="276">
        <v>0</v>
      </c>
      <c r="Q35" s="277">
        <v>0</v>
      </c>
      <c r="R35" s="277">
        <v>0</v>
      </c>
      <c r="S35" s="277">
        <v>0</v>
      </c>
      <c r="T35" s="277">
        <v>0</v>
      </c>
      <c r="U35" s="277">
        <v>0</v>
      </c>
      <c r="V35" s="284" t="s">
        <v>44</v>
      </c>
      <c r="W35" s="284" t="s">
        <v>44</v>
      </c>
      <c r="X35" s="284" t="s">
        <v>44</v>
      </c>
      <c r="Y35" s="277">
        <v>0</v>
      </c>
      <c r="Z35" s="277">
        <v>0</v>
      </c>
      <c r="AA35" s="278">
        <v>0</v>
      </c>
      <c r="AB35" s="276">
        <v>0</v>
      </c>
      <c r="AC35" s="277">
        <v>0</v>
      </c>
      <c r="AD35" s="277">
        <v>0</v>
      </c>
      <c r="AE35" s="277">
        <v>0</v>
      </c>
      <c r="AF35" s="277">
        <v>0</v>
      </c>
      <c r="AG35" s="277">
        <v>0</v>
      </c>
      <c r="AH35" s="284" t="s">
        <v>44</v>
      </c>
      <c r="AI35" s="284" t="s">
        <v>44</v>
      </c>
      <c r="AJ35" s="284" t="s">
        <v>44</v>
      </c>
      <c r="AK35" s="277">
        <v>0</v>
      </c>
      <c r="AL35" s="277">
        <v>0</v>
      </c>
      <c r="AM35" s="278">
        <v>0</v>
      </c>
      <c r="AN35" s="276">
        <v>0</v>
      </c>
      <c r="AO35" s="277">
        <v>0</v>
      </c>
      <c r="AP35" s="277">
        <v>0</v>
      </c>
      <c r="AQ35" s="277">
        <v>0</v>
      </c>
      <c r="AR35" s="277">
        <v>0</v>
      </c>
      <c r="AS35" s="277">
        <v>0</v>
      </c>
      <c r="AT35" s="284" t="s">
        <v>44</v>
      </c>
      <c r="AU35" s="284" t="s">
        <v>44</v>
      </c>
      <c r="AV35" s="284" t="s">
        <v>44</v>
      </c>
      <c r="AW35" s="277">
        <v>0</v>
      </c>
      <c r="AX35" s="277">
        <v>0</v>
      </c>
      <c r="AY35" s="278">
        <v>0</v>
      </c>
      <c r="AZ35" s="276">
        <v>0</v>
      </c>
      <c r="BA35" s="277">
        <v>0</v>
      </c>
      <c r="BB35" s="277">
        <v>0</v>
      </c>
      <c r="BC35" s="277">
        <v>0</v>
      </c>
      <c r="BD35" s="277">
        <v>0</v>
      </c>
      <c r="BE35" s="277">
        <v>0</v>
      </c>
      <c r="BF35" s="284" t="s">
        <v>44</v>
      </c>
      <c r="BG35" s="284" t="s">
        <v>44</v>
      </c>
      <c r="BH35" s="284" t="s">
        <v>44</v>
      </c>
      <c r="BI35" s="277">
        <v>0</v>
      </c>
      <c r="BJ35" s="277">
        <v>0</v>
      </c>
      <c r="BK35" s="278">
        <v>0</v>
      </c>
      <c r="BL35" s="276">
        <v>0</v>
      </c>
      <c r="BM35" s="277">
        <v>0</v>
      </c>
      <c r="BN35" s="277">
        <v>0</v>
      </c>
      <c r="BO35" s="277">
        <v>0</v>
      </c>
      <c r="BP35" s="277">
        <v>0</v>
      </c>
      <c r="BQ35" s="277">
        <v>0</v>
      </c>
      <c r="BR35" s="284" t="s">
        <v>44</v>
      </c>
      <c r="BS35" s="284" t="s">
        <v>44</v>
      </c>
      <c r="BT35" s="284" t="s">
        <v>44</v>
      </c>
      <c r="BU35" s="277">
        <v>0</v>
      </c>
      <c r="BV35" s="277">
        <v>0</v>
      </c>
      <c r="BW35" s="278">
        <v>0</v>
      </c>
      <c r="BX35" s="276">
        <v>0</v>
      </c>
      <c r="BY35" s="277">
        <v>0</v>
      </c>
      <c r="BZ35" s="277">
        <v>0</v>
      </c>
      <c r="CA35" s="277">
        <v>0</v>
      </c>
      <c r="CB35" s="277">
        <v>0</v>
      </c>
      <c r="CC35" s="277">
        <v>0</v>
      </c>
      <c r="CD35" s="284" t="s">
        <v>44</v>
      </c>
      <c r="CE35" s="284" t="s">
        <v>44</v>
      </c>
      <c r="CF35" s="284" t="s">
        <v>44</v>
      </c>
      <c r="CG35" s="277">
        <v>0</v>
      </c>
      <c r="CH35" s="277">
        <v>0</v>
      </c>
      <c r="CI35" s="278">
        <v>0</v>
      </c>
    </row>
  </sheetData>
  <sheetProtection algorithmName="SHA-512" hashValue="GjOEVInwsu3nIysFByVQyOob9luEyLTaUFns4lc3x7g2Tbr/4A7ygQjWmvshmAGHwMYtgJFpLxIYWhOWxVxlKQ==" saltValue="0F04W7d66rHKuEsGODIS0g==" spinCount="100000" sheet="1" selectLockedCells="1" selectUnlockedCells="1"/>
  <mergeCells count="46">
    <mergeCell ref="B1:CI1"/>
    <mergeCell ref="D6:O6"/>
    <mergeCell ref="P6:AA6"/>
    <mergeCell ref="AB6:AM6"/>
    <mergeCell ref="AN6:AY6"/>
    <mergeCell ref="AZ6:BK6"/>
    <mergeCell ref="BX6:CI6"/>
    <mergeCell ref="AN5:AY5"/>
    <mergeCell ref="AZ5:BK5"/>
    <mergeCell ref="BL5:BW5"/>
    <mergeCell ref="BX5:CI5"/>
    <mergeCell ref="BL6:BW6"/>
    <mergeCell ref="B5:B8"/>
    <mergeCell ref="C5:C8"/>
    <mergeCell ref="D5:O5"/>
    <mergeCell ref="D7:F7"/>
    <mergeCell ref="G7:I7"/>
    <mergeCell ref="J7:L7"/>
    <mergeCell ref="BR7:BT7"/>
    <mergeCell ref="AK7:AM7"/>
    <mergeCell ref="P7:R7"/>
    <mergeCell ref="S7:U7"/>
    <mergeCell ref="V7:X7"/>
    <mergeCell ref="Y7:AA7"/>
    <mergeCell ref="M7:O7"/>
    <mergeCell ref="AB5:AM5"/>
    <mergeCell ref="BX7:BZ7"/>
    <mergeCell ref="CA7:CC7"/>
    <mergeCell ref="CD7:CF7"/>
    <mergeCell ref="AH7:AJ7"/>
    <mergeCell ref="J3:K3"/>
    <mergeCell ref="CG7:CI7"/>
    <mergeCell ref="BU7:BW7"/>
    <mergeCell ref="BL7:BN7"/>
    <mergeCell ref="BO7:BQ7"/>
    <mergeCell ref="AZ7:BB7"/>
    <mergeCell ref="BC7:BE7"/>
    <mergeCell ref="BF7:BH7"/>
    <mergeCell ref="BI7:BK7"/>
    <mergeCell ref="AN7:AP7"/>
    <mergeCell ref="AQ7:AS7"/>
    <mergeCell ref="AT7:AV7"/>
    <mergeCell ref="AW7:AY7"/>
    <mergeCell ref="AB7:AD7"/>
    <mergeCell ref="AE7:AG7"/>
    <mergeCell ref="P5:AA5"/>
  </mergeCells>
  <pageMargins left="0.70866141732283472" right="0.70866141732283472" top="1.3779527559055118" bottom="0.78740157480314965" header="0.31496062992125984" footer="0.31496062992125984"/>
  <pageSetup paperSize="8" scale="95" orientation="landscape" horizontalDpi="90" verticalDpi="90" r:id="rId1"/>
  <headerFooter>
    <oddHeader>&amp;LKennzahlenraster IAS 2024-2027 (KIP 3)&amp;R&amp;G</oddHeader>
    <oddFooter>&amp;L&amp;A&amp;R&amp;P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45FB0-41ED-4494-B628-1D1387522D63}">
  <sheetPr codeName="Tabelle15">
    <tabColor theme="3" tint="0.79998168889431442"/>
  </sheetPr>
  <dimension ref="B1:CI35"/>
  <sheetViews>
    <sheetView showGridLines="0" zoomScaleNormal="100" workbookViewId="0">
      <pane xSplit="2" ySplit="1" topLeftCell="C2" activePane="bottomRight" state="frozen"/>
      <selection pane="topRight" activeCell="C1" sqref="C1"/>
      <selection pane="bottomLeft" activeCell="A2" sqref="A2"/>
      <selection pane="bottomRight" activeCell="BC43" sqref="BC43"/>
    </sheetView>
  </sheetViews>
  <sheetFormatPr baseColWidth="10" defaultColWidth="11" defaultRowHeight="14.25" x14ac:dyDescent="0.2"/>
  <cols>
    <col min="1" max="1" width="2.625" style="95" customWidth="1"/>
    <col min="2" max="2" width="7.25" style="95" bestFit="1" customWidth="1"/>
    <col min="3" max="3" width="9.875" style="95" bestFit="1" customWidth="1"/>
    <col min="4" max="15" width="5.625" style="95" hidden="1" customWidth="1"/>
    <col min="16" max="26" width="5.625" style="95" customWidth="1"/>
    <col min="27" max="27" width="5.25" style="95" customWidth="1"/>
    <col min="28" max="51" width="5.25" style="95" hidden="1" customWidth="1"/>
    <col min="52" max="53" width="5.25" style="95" customWidth="1"/>
    <col min="54" max="87" width="5.625" style="95" customWidth="1"/>
    <col min="88" max="88" width="2.625" style="95" customWidth="1"/>
    <col min="89" max="16384" width="11" style="95"/>
  </cols>
  <sheetData>
    <row r="1" spans="2:87" ht="30" customHeight="1" x14ac:dyDescent="0.2">
      <c r="B1" s="448" t="s">
        <v>152</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48"/>
      <c r="BY1" s="448"/>
      <c r="BZ1" s="448"/>
      <c r="CA1" s="448"/>
      <c r="CB1" s="448"/>
      <c r="CC1" s="448"/>
      <c r="CD1" s="448"/>
      <c r="CE1" s="448"/>
      <c r="CF1" s="448"/>
      <c r="CG1" s="448"/>
      <c r="CH1" s="448"/>
      <c r="CI1" s="448"/>
    </row>
    <row r="2" spans="2:87" ht="15" customHeight="1" x14ac:dyDescent="0.2"/>
    <row r="3" spans="2:87" ht="15" customHeight="1" x14ac:dyDescent="0.2">
      <c r="B3" s="115"/>
      <c r="C3" s="113" t="s">
        <v>242</v>
      </c>
      <c r="D3" s="113"/>
      <c r="E3" s="113"/>
      <c r="F3" s="113"/>
      <c r="G3" s="113"/>
      <c r="H3" s="113"/>
      <c r="I3" s="113"/>
      <c r="J3" s="113"/>
      <c r="K3" s="113"/>
      <c r="L3" s="113"/>
      <c r="M3" s="113"/>
      <c r="N3" s="113"/>
      <c r="O3" s="113"/>
      <c r="P3" s="113"/>
      <c r="Q3" s="113"/>
      <c r="R3" s="113" t="s">
        <v>84</v>
      </c>
      <c r="S3" s="113"/>
      <c r="T3" s="115"/>
      <c r="U3" s="115"/>
      <c r="V3" s="437">
        <v>45657</v>
      </c>
      <c r="W3" s="437"/>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row>
    <row r="4" spans="2:87" ht="15" customHeight="1" thickBot="1" x14ac:dyDescent="0.25">
      <c r="B4" s="43"/>
      <c r="C4" s="43"/>
      <c r="D4" s="43"/>
      <c r="E4" s="43"/>
      <c r="F4" s="43"/>
      <c r="G4" s="43"/>
      <c r="H4" s="43"/>
      <c r="I4" s="43"/>
      <c r="J4" s="43"/>
      <c r="K4" s="43"/>
      <c r="L4" s="43"/>
      <c r="M4" s="43"/>
      <c r="N4" s="43"/>
      <c r="O4" s="43"/>
    </row>
    <row r="5" spans="2:87" ht="30" customHeight="1" thickBot="1" x14ac:dyDescent="0.25">
      <c r="B5" s="456" t="s">
        <v>73</v>
      </c>
      <c r="C5" s="459" t="s">
        <v>85</v>
      </c>
      <c r="D5" s="443" t="s">
        <v>86</v>
      </c>
      <c r="E5" s="444"/>
      <c r="F5" s="444"/>
      <c r="G5" s="444"/>
      <c r="H5" s="444"/>
      <c r="I5" s="444"/>
      <c r="J5" s="444"/>
      <c r="K5" s="444"/>
      <c r="L5" s="444"/>
      <c r="M5" s="444"/>
      <c r="N5" s="444"/>
      <c r="O5" s="445"/>
      <c r="P5" s="446" t="s">
        <v>87</v>
      </c>
      <c r="Q5" s="444"/>
      <c r="R5" s="444"/>
      <c r="S5" s="444"/>
      <c r="T5" s="444"/>
      <c r="U5" s="444"/>
      <c r="V5" s="444"/>
      <c r="W5" s="444"/>
      <c r="X5" s="444"/>
      <c r="Y5" s="444"/>
      <c r="Z5" s="444"/>
      <c r="AA5" s="447"/>
      <c r="AB5" s="443" t="s">
        <v>88</v>
      </c>
      <c r="AC5" s="444"/>
      <c r="AD5" s="444"/>
      <c r="AE5" s="444"/>
      <c r="AF5" s="444"/>
      <c r="AG5" s="444"/>
      <c r="AH5" s="444"/>
      <c r="AI5" s="444"/>
      <c r="AJ5" s="444"/>
      <c r="AK5" s="444"/>
      <c r="AL5" s="444"/>
      <c r="AM5" s="445"/>
      <c r="AN5" s="446" t="s">
        <v>89</v>
      </c>
      <c r="AO5" s="444"/>
      <c r="AP5" s="444"/>
      <c r="AQ5" s="444"/>
      <c r="AR5" s="444"/>
      <c r="AS5" s="444"/>
      <c r="AT5" s="444"/>
      <c r="AU5" s="444"/>
      <c r="AV5" s="444"/>
      <c r="AW5" s="444"/>
      <c r="AX5" s="444"/>
      <c r="AY5" s="447"/>
      <c r="AZ5" s="446" t="s">
        <v>90</v>
      </c>
      <c r="BA5" s="444"/>
      <c r="BB5" s="444"/>
      <c r="BC5" s="444"/>
      <c r="BD5" s="444"/>
      <c r="BE5" s="444"/>
      <c r="BF5" s="444"/>
      <c r="BG5" s="444"/>
      <c r="BH5" s="444"/>
      <c r="BI5" s="444"/>
      <c r="BJ5" s="444"/>
      <c r="BK5" s="447"/>
      <c r="BL5" s="443" t="s">
        <v>91</v>
      </c>
      <c r="BM5" s="444"/>
      <c r="BN5" s="444"/>
      <c r="BO5" s="444"/>
      <c r="BP5" s="444"/>
      <c r="BQ5" s="444"/>
      <c r="BR5" s="444"/>
      <c r="BS5" s="444"/>
      <c r="BT5" s="444"/>
      <c r="BU5" s="444"/>
      <c r="BV5" s="444"/>
      <c r="BW5" s="445"/>
      <c r="BX5" s="446" t="s">
        <v>92</v>
      </c>
      <c r="BY5" s="444"/>
      <c r="BZ5" s="444"/>
      <c r="CA5" s="444"/>
      <c r="CB5" s="444"/>
      <c r="CC5" s="444"/>
      <c r="CD5" s="444"/>
      <c r="CE5" s="444"/>
      <c r="CF5" s="444"/>
      <c r="CG5" s="444"/>
      <c r="CH5" s="444"/>
      <c r="CI5" s="447"/>
    </row>
    <row r="6" spans="2:87" ht="50.1" customHeight="1" thickBot="1" x14ac:dyDescent="0.25">
      <c r="B6" s="457"/>
      <c r="C6" s="460"/>
      <c r="D6" s="465"/>
      <c r="E6" s="466"/>
      <c r="F6" s="466"/>
      <c r="G6" s="466"/>
      <c r="H6" s="466"/>
      <c r="I6" s="466"/>
      <c r="J6" s="466"/>
      <c r="K6" s="466"/>
      <c r="L6" s="466"/>
      <c r="M6" s="466"/>
      <c r="N6" s="466"/>
      <c r="O6" s="467"/>
      <c r="P6" s="472" t="s">
        <v>129</v>
      </c>
      <c r="Q6" s="473"/>
      <c r="R6" s="473"/>
      <c r="S6" s="473"/>
      <c r="T6" s="473"/>
      <c r="U6" s="473"/>
      <c r="V6" s="473"/>
      <c r="W6" s="473"/>
      <c r="X6" s="473"/>
      <c r="Y6" s="473"/>
      <c r="Z6" s="473"/>
      <c r="AA6" s="474"/>
      <c r="AB6" s="455"/>
      <c r="AC6" s="453"/>
      <c r="AD6" s="453"/>
      <c r="AE6" s="453"/>
      <c r="AF6" s="453"/>
      <c r="AG6" s="453"/>
      <c r="AH6" s="453"/>
      <c r="AI6" s="453"/>
      <c r="AJ6" s="453"/>
      <c r="AK6" s="453"/>
      <c r="AL6" s="453"/>
      <c r="AM6" s="454"/>
      <c r="AN6" s="452"/>
      <c r="AO6" s="453"/>
      <c r="AP6" s="453"/>
      <c r="AQ6" s="453"/>
      <c r="AR6" s="453"/>
      <c r="AS6" s="453"/>
      <c r="AT6" s="453"/>
      <c r="AU6" s="453"/>
      <c r="AV6" s="453"/>
      <c r="AW6" s="453"/>
      <c r="AX6" s="453"/>
      <c r="AY6" s="475"/>
      <c r="AZ6" s="455" t="s">
        <v>130</v>
      </c>
      <c r="BA6" s="453"/>
      <c r="BB6" s="453"/>
      <c r="BC6" s="453"/>
      <c r="BD6" s="453"/>
      <c r="BE6" s="453"/>
      <c r="BF6" s="453"/>
      <c r="BG6" s="453"/>
      <c r="BH6" s="453"/>
      <c r="BI6" s="453"/>
      <c r="BJ6" s="453"/>
      <c r="BK6" s="454"/>
      <c r="BL6" s="452" t="s">
        <v>131</v>
      </c>
      <c r="BM6" s="453"/>
      <c r="BN6" s="453"/>
      <c r="BO6" s="453"/>
      <c r="BP6" s="453"/>
      <c r="BQ6" s="453"/>
      <c r="BR6" s="453"/>
      <c r="BS6" s="453"/>
      <c r="BT6" s="453"/>
      <c r="BU6" s="453"/>
      <c r="BV6" s="453"/>
      <c r="BW6" s="475"/>
      <c r="BX6" s="455" t="s">
        <v>129</v>
      </c>
      <c r="BY6" s="453"/>
      <c r="BZ6" s="453"/>
      <c r="CA6" s="453"/>
      <c r="CB6" s="453"/>
      <c r="CC6" s="453"/>
      <c r="CD6" s="453"/>
      <c r="CE6" s="453"/>
      <c r="CF6" s="453"/>
      <c r="CG6" s="453"/>
      <c r="CH6" s="453"/>
      <c r="CI6" s="454"/>
    </row>
    <row r="7" spans="2:87" ht="30" customHeight="1" x14ac:dyDescent="0.2">
      <c r="B7" s="457"/>
      <c r="C7" s="460"/>
      <c r="D7" s="468" t="s">
        <v>150</v>
      </c>
      <c r="E7" s="469"/>
      <c r="F7" s="469"/>
      <c r="G7" s="470" t="s">
        <v>51</v>
      </c>
      <c r="H7" s="470"/>
      <c r="I7" s="470"/>
      <c r="J7" s="470" t="s">
        <v>53</v>
      </c>
      <c r="K7" s="470"/>
      <c r="L7" s="470"/>
      <c r="M7" s="470" t="s">
        <v>52</v>
      </c>
      <c r="N7" s="470"/>
      <c r="O7" s="471"/>
      <c r="P7" s="468" t="s">
        <v>236</v>
      </c>
      <c r="Q7" s="469"/>
      <c r="R7" s="469"/>
      <c r="S7" s="470" t="s">
        <v>237</v>
      </c>
      <c r="T7" s="470"/>
      <c r="U7" s="470"/>
      <c r="V7" s="470" t="s">
        <v>243</v>
      </c>
      <c r="W7" s="470"/>
      <c r="X7" s="470"/>
      <c r="Y7" s="470" t="s">
        <v>244</v>
      </c>
      <c r="Z7" s="470"/>
      <c r="AA7" s="471"/>
      <c r="AB7" s="468" t="s">
        <v>150</v>
      </c>
      <c r="AC7" s="469"/>
      <c r="AD7" s="469"/>
      <c r="AE7" s="470" t="s">
        <v>51</v>
      </c>
      <c r="AF7" s="470"/>
      <c r="AG7" s="470"/>
      <c r="AH7" s="470" t="s">
        <v>53</v>
      </c>
      <c r="AI7" s="470"/>
      <c r="AJ7" s="470"/>
      <c r="AK7" s="470" t="s">
        <v>52</v>
      </c>
      <c r="AL7" s="470"/>
      <c r="AM7" s="471"/>
      <c r="AN7" s="468" t="s">
        <v>150</v>
      </c>
      <c r="AO7" s="469"/>
      <c r="AP7" s="469"/>
      <c r="AQ7" s="470" t="s">
        <v>51</v>
      </c>
      <c r="AR7" s="470"/>
      <c r="AS7" s="470"/>
      <c r="AT7" s="470" t="s">
        <v>53</v>
      </c>
      <c r="AU7" s="470"/>
      <c r="AV7" s="470"/>
      <c r="AW7" s="470" t="s">
        <v>52</v>
      </c>
      <c r="AX7" s="470"/>
      <c r="AY7" s="471"/>
      <c r="AZ7" s="468" t="s">
        <v>236</v>
      </c>
      <c r="BA7" s="469"/>
      <c r="BB7" s="469"/>
      <c r="BC7" s="470" t="s">
        <v>237</v>
      </c>
      <c r="BD7" s="470"/>
      <c r="BE7" s="470"/>
      <c r="BF7" s="470" t="s">
        <v>243</v>
      </c>
      <c r="BG7" s="470"/>
      <c r="BH7" s="470"/>
      <c r="BI7" s="470" t="s">
        <v>244</v>
      </c>
      <c r="BJ7" s="470"/>
      <c r="BK7" s="471"/>
      <c r="BL7" s="468" t="s">
        <v>236</v>
      </c>
      <c r="BM7" s="469"/>
      <c r="BN7" s="469"/>
      <c r="BO7" s="470" t="s">
        <v>237</v>
      </c>
      <c r="BP7" s="470"/>
      <c r="BQ7" s="470"/>
      <c r="BR7" s="470" t="s">
        <v>243</v>
      </c>
      <c r="BS7" s="470"/>
      <c r="BT7" s="470"/>
      <c r="BU7" s="470" t="s">
        <v>244</v>
      </c>
      <c r="BV7" s="470"/>
      <c r="BW7" s="471"/>
      <c r="BX7" s="468" t="s">
        <v>236</v>
      </c>
      <c r="BY7" s="469"/>
      <c r="BZ7" s="469"/>
      <c r="CA7" s="470" t="s">
        <v>237</v>
      </c>
      <c r="CB7" s="470"/>
      <c r="CC7" s="470"/>
      <c r="CD7" s="470" t="s">
        <v>243</v>
      </c>
      <c r="CE7" s="470"/>
      <c r="CF7" s="470"/>
      <c r="CG7" s="470" t="s">
        <v>244</v>
      </c>
      <c r="CH7" s="470"/>
      <c r="CI7" s="471"/>
    </row>
    <row r="8" spans="2:87" ht="15" customHeight="1" thickBot="1" x14ac:dyDescent="0.25">
      <c r="B8" s="458"/>
      <c r="C8" s="461"/>
      <c r="D8" s="32" t="s">
        <v>0</v>
      </c>
      <c r="E8" s="112" t="s">
        <v>49</v>
      </c>
      <c r="F8" s="112" t="s">
        <v>1</v>
      </c>
      <c r="G8" s="112" t="s">
        <v>0</v>
      </c>
      <c r="H8" s="112" t="s">
        <v>49</v>
      </c>
      <c r="I8" s="112" t="s">
        <v>1</v>
      </c>
      <c r="J8" s="112" t="s">
        <v>0</v>
      </c>
      <c r="K8" s="112" t="s">
        <v>49</v>
      </c>
      <c r="L8" s="112" t="s">
        <v>1</v>
      </c>
      <c r="M8" s="112" t="s">
        <v>0</v>
      </c>
      <c r="N8" s="112" t="s">
        <v>49</v>
      </c>
      <c r="O8" s="33" t="s">
        <v>1</v>
      </c>
      <c r="P8" s="32" t="s">
        <v>0</v>
      </c>
      <c r="Q8" s="112" t="s">
        <v>49</v>
      </c>
      <c r="R8" s="112" t="s">
        <v>1</v>
      </c>
      <c r="S8" s="112" t="s">
        <v>0</v>
      </c>
      <c r="T8" s="112" t="s">
        <v>49</v>
      </c>
      <c r="U8" s="112" t="s">
        <v>1</v>
      </c>
      <c r="V8" s="112" t="s">
        <v>0</v>
      </c>
      <c r="W8" s="112" t="s">
        <v>49</v>
      </c>
      <c r="X8" s="112" t="s">
        <v>1</v>
      </c>
      <c r="Y8" s="112" t="s">
        <v>0</v>
      </c>
      <c r="Z8" s="112" t="s">
        <v>49</v>
      </c>
      <c r="AA8" s="33" t="s">
        <v>1</v>
      </c>
      <c r="AB8" s="32" t="s">
        <v>0</v>
      </c>
      <c r="AC8" s="112" t="s">
        <v>49</v>
      </c>
      <c r="AD8" s="112" t="s">
        <v>1</v>
      </c>
      <c r="AE8" s="112" t="s">
        <v>0</v>
      </c>
      <c r="AF8" s="112" t="s">
        <v>49</v>
      </c>
      <c r="AG8" s="112" t="s">
        <v>1</v>
      </c>
      <c r="AH8" s="112" t="s">
        <v>0</v>
      </c>
      <c r="AI8" s="112" t="s">
        <v>49</v>
      </c>
      <c r="AJ8" s="112" t="s">
        <v>1</v>
      </c>
      <c r="AK8" s="112" t="s">
        <v>0</v>
      </c>
      <c r="AL8" s="112" t="s">
        <v>49</v>
      </c>
      <c r="AM8" s="33" t="s">
        <v>1</v>
      </c>
      <c r="AN8" s="32" t="s">
        <v>0</v>
      </c>
      <c r="AO8" s="112" t="s">
        <v>49</v>
      </c>
      <c r="AP8" s="112" t="s">
        <v>1</v>
      </c>
      <c r="AQ8" s="112" t="s">
        <v>0</v>
      </c>
      <c r="AR8" s="112" t="s">
        <v>49</v>
      </c>
      <c r="AS8" s="112" t="s">
        <v>1</v>
      </c>
      <c r="AT8" s="112" t="s">
        <v>0</v>
      </c>
      <c r="AU8" s="112" t="s">
        <v>49</v>
      </c>
      <c r="AV8" s="112" t="s">
        <v>1</v>
      </c>
      <c r="AW8" s="112" t="s">
        <v>0</v>
      </c>
      <c r="AX8" s="112" t="s">
        <v>49</v>
      </c>
      <c r="AY8" s="33" t="s">
        <v>1</v>
      </c>
      <c r="AZ8" s="32" t="s">
        <v>0</v>
      </c>
      <c r="BA8" s="112" t="s">
        <v>49</v>
      </c>
      <c r="BB8" s="112" t="s">
        <v>1</v>
      </c>
      <c r="BC8" s="112" t="s">
        <v>0</v>
      </c>
      <c r="BD8" s="112" t="s">
        <v>49</v>
      </c>
      <c r="BE8" s="112" t="s">
        <v>1</v>
      </c>
      <c r="BF8" s="112" t="s">
        <v>0</v>
      </c>
      <c r="BG8" s="112" t="s">
        <v>49</v>
      </c>
      <c r="BH8" s="112" t="s">
        <v>1</v>
      </c>
      <c r="BI8" s="112" t="s">
        <v>0</v>
      </c>
      <c r="BJ8" s="112" t="s">
        <v>49</v>
      </c>
      <c r="BK8" s="33" t="s">
        <v>1</v>
      </c>
      <c r="BL8" s="32" t="s">
        <v>0</v>
      </c>
      <c r="BM8" s="112" t="s">
        <v>49</v>
      </c>
      <c r="BN8" s="112" t="s">
        <v>1</v>
      </c>
      <c r="BO8" s="112" t="s">
        <v>0</v>
      </c>
      <c r="BP8" s="112" t="s">
        <v>49</v>
      </c>
      <c r="BQ8" s="112" t="s">
        <v>1</v>
      </c>
      <c r="BR8" s="112" t="s">
        <v>0</v>
      </c>
      <c r="BS8" s="112" t="s">
        <v>49</v>
      </c>
      <c r="BT8" s="112" t="s">
        <v>1</v>
      </c>
      <c r="BU8" s="112" t="s">
        <v>0</v>
      </c>
      <c r="BV8" s="112" t="s">
        <v>49</v>
      </c>
      <c r="BW8" s="33" t="s">
        <v>1</v>
      </c>
      <c r="BX8" s="32" t="s">
        <v>0</v>
      </c>
      <c r="BY8" s="112" t="s">
        <v>49</v>
      </c>
      <c r="BZ8" s="112" t="s">
        <v>1</v>
      </c>
      <c r="CA8" s="112" t="s">
        <v>0</v>
      </c>
      <c r="CB8" s="112" t="s">
        <v>49</v>
      </c>
      <c r="CC8" s="112" t="s">
        <v>1</v>
      </c>
      <c r="CD8" s="112" t="s">
        <v>0</v>
      </c>
      <c r="CE8" s="112" t="s">
        <v>49</v>
      </c>
      <c r="CF8" s="112" t="s">
        <v>1</v>
      </c>
      <c r="CG8" s="112" t="s">
        <v>0</v>
      </c>
      <c r="CH8" s="112" t="s">
        <v>49</v>
      </c>
      <c r="CI8" s="33" t="s">
        <v>1</v>
      </c>
    </row>
    <row r="9" spans="2:87" ht="15" customHeight="1" x14ac:dyDescent="0.2">
      <c r="B9" s="111" t="s">
        <v>10</v>
      </c>
      <c r="C9" s="152">
        <v>45657</v>
      </c>
      <c r="D9" s="126"/>
      <c r="E9" s="127"/>
      <c r="F9" s="127"/>
      <c r="G9" s="127"/>
      <c r="H9" s="127"/>
      <c r="I9" s="127"/>
      <c r="J9" s="127"/>
      <c r="K9" s="127"/>
      <c r="L9" s="127"/>
      <c r="M9" s="127"/>
      <c r="N9" s="127"/>
      <c r="O9" s="128"/>
      <c r="P9" s="280">
        <v>0</v>
      </c>
      <c r="Q9" s="281">
        <v>0</v>
      </c>
      <c r="R9" s="281">
        <v>0</v>
      </c>
      <c r="S9" s="281">
        <v>0</v>
      </c>
      <c r="T9" s="281">
        <v>0</v>
      </c>
      <c r="U9" s="281">
        <v>0</v>
      </c>
      <c r="V9" s="282" t="s">
        <v>44</v>
      </c>
      <c r="W9" s="282" t="s">
        <v>44</v>
      </c>
      <c r="X9" s="282" t="s">
        <v>44</v>
      </c>
      <c r="Y9" s="281">
        <v>0</v>
      </c>
      <c r="Z9" s="281">
        <v>0</v>
      </c>
      <c r="AA9" s="283">
        <v>0</v>
      </c>
      <c r="AB9" s="126"/>
      <c r="AC9" s="127"/>
      <c r="AD9" s="127"/>
      <c r="AE9" s="127"/>
      <c r="AF9" s="127"/>
      <c r="AG9" s="127"/>
      <c r="AH9" s="127"/>
      <c r="AI9" s="127"/>
      <c r="AJ9" s="127"/>
      <c r="AK9" s="127"/>
      <c r="AL9" s="127"/>
      <c r="AM9" s="128"/>
      <c r="AN9" s="127"/>
      <c r="AO9" s="127"/>
      <c r="AP9" s="127"/>
      <c r="AQ9" s="127"/>
      <c r="AR9" s="127"/>
      <c r="AS9" s="127"/>
      <c r="AT9" s="127"/>
      <c r="AU9" s="127"/>
      <c r="AV9" s="127"/>
      <c r="AW9" s="127"/>
      <c r="AX9" s="127"/>
      <c r="AY9" s="128"/>
      <c r="AZ9" s="280">
        <v>0</v>
      </c>
      <c r="BA9" s="281">
        <v>0</v>
      </c>
      <c r="BB9" s="281">
        <v>0</v>
      </c>
      <c r="BC9" s="281">
        <v>0</v>
      </c>
      <c r="BD9" s="281">
        <v>0</v>
      </c>
      <c r="BE9" s="281">
        <v>0</v>
      </c>
      <c r="BF9" s="282" t="s">
        <v>44</v>
      </c>
      <c r="BG9" s="282" t="s">
        <v>44</v>
      </c>
      <c r="BH9" s="282" t="s">
        <v>44</v>
      </c>
      <c r="BI9" s="281">
        <v>0</v>
      </c>
      <c r="BJ9" s="281">
        <v>0</v>
      </c>
      <c r="BK9" s="283">
        <v>0</v>
      </c>
      <c r="BL9" s="280">
        <v>0</v>
      </c>
      <c r="BM9" s="281">
        <v>0</v>
      </c>
      <c r="BN9" s="281">
        <v>0</v>
      </c>
      <c r="BO9" s="281">
        <v>0</v>
      </c>
      <c r="BP9" s="281">
        <v>0</v>
      </c>
      <c r="BQ9" s="281">
        <v>0</v>
      </c>
      <c r="BR9" s="282" t="s">
        <v>44</v>
      </c>
      <c r="BS9" s="282" t="s">
        <v>44</v>
      </c>
      <c r="BT9" s="282" t="s">
        <v>44</v>
      </c>
      <c r="BU9" s="281">
        <v>0</v>
      </c>
      <c r="BV9" s="281">
        <v>0</v>
      </c>
      <c r="BW9" s="283">
        <v>0</v>
      </c>
      <c r="BX9" s="280">
        <v>0</v>
      </c>
      <c r="BY9" s="281">
        <v>0</v>
      </c>
      <c r="BZ9" s="281">
        <v>0</v>
      </c>
      <c r="CA9" s="281">
        <v>0</v>
      </c>
      <c r="CB9" s="281">
        <v>0</v>
      </c>
      <c r="CC9" s="281">
        <v>0</v>
      </c>
      <c r="CD9" s="282" t="s">
        <v>44</v>
      </c>
      <c r="CE9" s="282" t="s">
        <v>44</v>
      </c>
      <c r="CF9" s="282" t="s">
        <v>44</v>
      </c>
      <c r="CG9" s="281">
        <v>0</v>
      </c>
      <c r="CH9" s="281">
        <v>0</v>
      </c>
      <c r="CI9" s="283">
        <v>0</v>
      </c>
    </row>
    <row r="10" spans="2:87" ht="15" customHeight="1" x14ac:dyDescent="0.2">
      <c r="B10" s="109" t="s">
        <v>12</v>
      </c>
      <c r="C10" s="153">
        <v>45657</v>
      </c>
      <c r="D10" s="129"/>
      <c r="E10" s="125"/>
      <c r="F10" s="125"/>
      <c r="G10" s="125"/>
      <c r="H10" s="125"/>
      <c r="I10" s="125"/>
      <c r="J10" s="125"/>
      <c r="K10" s="125"/>
      <c r="L10" s="125"/>
      <c r="M10" s="125"/>
      <c r="N10" s="125"/>
      <c r="O10" s="130"/>
      <c r="P10" s="273">
        <v>0</v>
      </c>
      <c r="Q10" s="274">
        <v>0</v>
      </c>
      <c r="R10" s="274">
        <v>0</v>
      </c>
      <c r="S10" s="274">
        <v>0</v>
      </c>
      <c r="T10" s="274">
        <v>0</v>
      </c>
      <c r="U10" s="274">
        <v>0</v>
      </c>
      <c r="V10" s="279" t="s">
        <v>44</v>
      </c>
      <c r="W10" s="279" t="s">
        <v>44</v>
      </c>
      <c r="X10" s="279" t="s">
        <v>44</v>
      </c>
      <c r="Y10" s="274">
        <v>0</v>
      </c>
      <c r="Z10" s="274">
        <v>0</v>
      </c>
      <c r="AA10" s="275">
        <v>0</v>
      </c>
      <c r="AB10" s="129"/>
      <c r="AC10" s="125"/>
      <c r="AD10" s="125"/>
      <c r="AE10" s="125"/>
      <c r="AF10" s="125"/>
      <c r="AG10" s="125"/>
      <c r="AH10" s="125"/>
      <c r="AI10" s="125"/>
      <c r="AJ10" s="125"/>
      <c r="AK10" s="125"/>
      <c r="AL10" s="125"/>
      <c r="AM10" s="130"/>
      <c r="AN10" s="125"/>
      <c r="AO10" s="125"/>
      <c r="AP10" s="125"/>
      <c r="AQ10" s="125"/>
      <c r="AR10" s="125"/>
      <c r="AS10" s="125"/>
      <c r="AT10" s="125"/>
      <c r="AU10" s="125"/>
      <c r="AV10" s="125"/>
      <c r="AW10" s="125"/>
      <c r="AX10" s="125"/>
      <c r="AY10" s="130"/>
      <c r="AZ10" s="273">
        <v>0</v>
      </c>
      <c r="BA10" s="274">
        <v>0</v>
      </c>
      <c r="BB10" s="274">
        <v>0</v>
      </c>
      <c r="BC10" s="274">
        <v>0</v>
      </c>
      <c r="BD10" s="274">
        <v>0</v>
      </c>
      <c r="BE10" s="274">
        <v>0</v>
      </c>
      <c r="BF10" s="279" t="s">
        <v>44</v>
      </c>
      <c r="BG10" s="279" t="s">
        <v>44</v>
      </c>
      <c r="BH10" s="279" t="s">
        <v>44</v>
      </c>
      <c r="BI10" s="274">
        <v>0</v>
      </c>
      <c r="BJ10" s="274">
        <v>0</v>
      </c>
      <c r="BK10" s="275">
        <v>0</v>
      </c>
      <c r="BL10" s="273">
        <v>0</v>
      </c>
      <c r="BM10" s="274">
        <v>0</v>
      </c>
      <c r="BN10" s="274">
        <v>0</v>
      </c>
      <c r="BO10" s="274">
        <v>0</v>
      </c>
      <c r="BP10" s="274">
        <v>0</v>
      </c>
      <c r="BQ10" s="274">
        <v>0</v>
      </c>
      <c r="BR10" s="279" t="s">
        <v>44</v>
      </c>
      <c r="BS10" s="279" t="s">
        <v>44</v>
      </c>
      <c r="BT10" s="279" t="s">
        <v>44</v>
      </c>
      <c r="BU10" s="274">
        <v>0</v>
      </c>
      <c r="BV10" s="274">
        <v>0</v>
      </c>
      <c r="BW10" s="275">
        <v>0</v>
      </c>
      <c r="BX10" s="273">
        <v>0</v>
      </c>
      <c r="BY10" s="274">
        <v>0</v>
      </c>
      <c r="BZ10" s="274">
        <v>0</v>
      </c>
      <c r="CA10" s="274">
        <v>0</v>
      </c>
      <c r="CB10" s="274">
        <v>0</v>
      </c>
      <c r="CC10" s="274">
        <v>0</v>
      </c>
      <c r="CD10" s="279" t="s">
        <v>44</v>
      </c>
      <c r="CE10" s="279" t="s">
        <v>44</v>
      </c>
      <c r="CF10" s="279" t="s">
        <v>44</v>
      </c>
      <c r="CG10" s="274">
        <v>0</v>
      </c>
      <c r="CH10" s="274">
        <v>0</v>
      </c>
      <c r="CI10" s="275">
        <v>0</v>
      </c>
    </row>
    <row r="11" spans="2:87" ht="15" customHeight="1" x14ac:dyDescent="0.2">
      <c r="B11" s="109" t="s">
        <v>13</v>
      </c>
      <c r="C11" s="153">
        <v>45657</v>
      </c>
      <c r="D11" s="129"/>
      <c r="E11" s="125"/>
      <c r="F11" s="125"/>
      <c r="G11" s="125"/>
      <c r="H11" s="125"/>
      <c r="I11" s="125"/>
      <c r="J11" s="125"/>
      <c r="K11" s="125"/>
      <c r="L11" s="125"/>
      <c r="M11" s="125"/>
      <c r="N11" s="125"/>
      <c r="O11" s="130"/>
      <c r="P11" s="273">
        <v>0</v>
      </c>
      <c r="Q11" s="274">
        <v>0</v>
      </c>
      <c r="R11" s="274">
        <v>0</v>
      </c>
      <c r="S11" s="274">
        <v>0</v>
      </c>
      <c r="T11" s="274">
        <v>0</v>
      </c>
      <c r="U11" s="274">
        <v>0</v>
      </c>
      <c r="V11" s="279" t="s">
        <v>44</v>
      </c>
      <c r="W11" s="279" t="s">
        <v>44</v>
      </c>
      <c r="X11" s="279" t="s">
        <v>44</v>
      </c>
      <c r="Y11" s="274">
        <v>0</v>
      </c>
      <c r="Z11" s="274">
        <v>0</v>
      </c>
      <c r="AA11" s="275">
        <v>0</v>
      </c>
      <c r="AB11" s="129"/>
      <c r="AC11" s="125"/>
      <c r="AD11" s="125"/>
      <c r="AE11" s="125"/>
      <c r="AF11" s="125"/>
      <c r="AG11" s="125"/>
      <c r="AH11" s="125"/>
      <c r="AI11" s="125"/>
      <c r="AJ11" s="125"/>
      <c r="AK11" s="125"/>
      <c r="AL11" s="125"/>
      <c r="AM11" s="130"/>
      <c r="AN11" s="125"/>
      <c r="AO11" s="125"/>
      <c r="AP11" s="125"/>
      <c r="AQ11" s="125"/>
      <c r="AR11" s="125"/>
      <c r="AS11" s="125"/>
      <c r="AT11" s="125"/>
      <c r="AU11" s="125"/>
      <c r="AV11" s="125"/>
      <c r="AW11" s="125"/>
      <c r="AX11" s="125"/>
      <c r="AY11" s="130"/>
      <c r="AZ11" s="273">
        <v>0</v>
      </c>
      <c r="BA11" s="274">
        <v>0</v>
      </c>
      <c r="BB11" s="274">
        <v>0</v>
      </c>
      <c r="BC11" s="274">
        <v>0</v>
      </c>
      <c r="BD11" s="274">
        <v>0</v>
      </c>
      <c r="BE11" s="274">
        <v>0</v>
      </c>
      <c r="BF11" s="279" t="s">
        <v>44</v>
      </c>
      <c r="BG11" s="279" t="s">
        <v>44</v>
      </c>
      <c r="BH11" s="279" t="s">
        <v>44</v>
      </c>
      <c r="BI11" s="274">
        <v>0</v>
      </c>
      <c r="BJ11" s="274">
        <v>0</v>
      </c>
      <c r="BK11" s="275">
        <v>0</v>
      </c>
      <c r="BL11" s="273">
        <v>0</v>
      </c>
      <c r="BM11" s="274">
        <v>0</v>
      </c>
      <c r="BN11" s="274">
        <v>0</v>
      </c>
      <c r="BO11" s="274">
        <v>0</v>
      </c>
      <c r="BP11" s="274">
        <v>0</v>
      </c>
      <c r="BQ11" s="274">
        <v>0</v>
      </c>
      <c r="BR11" s="279" t="s">
        <v>44</v>
      </c>
      <c r="BS11" s="279" t="s">
        <v>44</v>
      </c>
      <c r="BT11" s="279" t="s">
        <v>44</v>
      </c>
      <c r="BU11" s="274">
        <v>0</v>
      </c>
      <c r="BV11" s="274">
        <v>0</v>
      </c>
      <c r="BW11" s="275">
        <v>0</v>
      </c>
      <c r="BX11" s="273">
        <v>0</v>
      </c>
      <c r="BY11" s="274">
        <v>0</v>
      </c>
      <c r="BZ11" s="274">
        <v>0</v>
      </c>
      <c r="CA11" s="274">
        <v>0</v>
      </c>
      <c r="CB11" s="274">
        <v>0</v>
      </c>
      <c r="CC11" s="274">
        <v>0</v>
      </c>
      <c r="CD11" s="279" t="s">
        <v>44</v>
      </c>
      <c r="CE11" s="279" t="s">
        <v>44</v>
      </c>
      <c r="CF11" s="279" t="s">
        <v>44</v>
      </c>
      <c r="CG11" s="274">
        <v>0</v>
      </c>
      <c r="CH11" s="274">
        <v>0</v>
      </c>
      <c r="CI11" s="275">
        <v>0</v>
      </c>
    </row>
    <row r="12" spans="2:87" ht="15" customHeight="1" x14ac:dyDescent="0.2">
      <c r="B12" s="109" t="s">
        <v>14</v>
      </c>
      <c r="C12" s="153">
        <v>45657</v>
      </c>
      <c r="D12" s="129"/>
      <c r="E12" s="125"/>
      <c r="F12" s="125"/>
      <c r="G12" s="125"/>
      <c r="H12" s="125"/>
      <c r="I12" s="125"/>
      <c r="J12" s="125"/>
      <c r="K12" s="125"/>
      <c r="L12" s="125"/>
      <c r="M12" s="125"/>
      <c r="N12" s="125"/>
      <c r="O12" s="130"/>
      <c r="P12" s="273">
        <v>0</v>
      </c>
      <c r="Q12" s="274">
        <v>0</v>
      </c>
      <c r="R12" s="274">
        <v>0</v>
      </c>
      <c r="S12" s="274">
        <v>0</v>
      </c>
      <c r="T12" s="274">
        <v>0</v>
      </c>
      <c r="U12" s="274">
        <v>0</v>
      </c>
      <c r="V12" s="279" t="s">
        <v>44</v>
      </c>
      <c r="W12" s="279" t="s">
        <v>44</v>
      </c>
      <c r="X12" s="279" t="s">
        <v>44</v>
      </c>
      <c r="Y12" s="274">
        <v>0</v>
      </c>
      <c r="Z12" s="274">
        <v>0</v>
      </c>
      <c r="AA12" s="275">
        <v>0</v>
      </c>
      <c r="AB12" s="129"/>
      <c r="AC12" s="125"/>
      <c r="AD12" s="125"/>
      <c r="AE12" s="125"/>
      <c r="AF12" s="125"/>
      <c r="AG12" s="125"/>
      <c r="AH12" s="125"/>
      <c r="AI12" s="125"/>
      <c r="AJ12" s="125"/>
      <c r="AK12" s="125"/>
      <c r="AL12" s="125"/>
      <c r="AM12" s="130"/>
      <c r="AN12" s="125"/>
      <c r="AO12" s="125"/>
      <c r="AP12" s="125"/>
      <c r="AQ12" s="125"/>
      <c r="AR12" s="125"/>
      <c r="AS12" s="125"/>
      <c r="AT12" s="125"/>
      <c r="AU12" s="125"/>
      <c r="AV12" s="125"/>
      <c r="AW12" s="125"/>
      <c r="AX12" s="125"/>
      <c r="AY12" s="130"/>
      <c r="AZ12" s="273">
        <v>0</v>
      </c>
      <c r="BA12" s="274">
        <v>0</v>
      </c>
      <c r="BB12" s="274">
        <v>0</v>
      </c>
      <c r="BC12" s="274">
        <v>0</v>
      </c>
      <c r="BD12" s="274">
        <v>0</v>
      </c>
      <c r="BE12" s="274">
        <v>0</v>
      </c>
      <c r="BF12" s="279" t="s">
        <v>44</v>
      </c>
      <c r="BG12" s="279" t="s">
        <v>44</v>
      </c>
      <c r="BH12" s="279" t="s">
        <v>44</v>
      </c>
      <c r="BI12" s="274">
        <v>0</v>
      </c>
      <c r="BJ12" s="274">
        <v>0</v>
      </c>
      <c r="BK12" s="275">
        <v>0</v>
      </c>
      <c r="BL12" s="273">
        <v>0</v>
      </c>
      <c r="BM12" s="274">
        <v>0</v>
      </c>
      <c r="BN12" s="274">
        <v>0</v>
      </c>
      <c r="BO12" s="274">
        <v>0</v>
      </c>
      <c r="BP12" s="274">
        <v>0</v>
      </c>
      <c r="BQ12" s="274">
        <v>0</v>
      </c>
      <c r="BR12" s="279" t="s">
        <v>44</v>
      </c>
      <c r="BS12" s="279" t="s">
        <v>44</v>
      </c>
      <c r="BT12" s="279" t="s">
        <v>44</v>
      </c>
      <c r="BU12" s="274">
        <v>0</v>
      </c>
      <c r="BV12" s="274">
        <v>0</v>
      </c>
      <c r="BW12" s="275">
        <v>0</v>
      </c>
      <c r="BX12" s="273">
        <v>0</v>
      </c>
      <c r="BY12" s="274">
        <v>0</v>
      </c>
      <c r="BZ12" s="274">
        <v>0</v>
      </c>
      <c r="CA12" s="274">
        <v>0</v>
      </c>
      <c r="CB12" s="274">
        <v>0</v>
      </c>
      <c r="CC12" s="274">
        <v>0</v>
      </c>
      <c r="CD12" s="279" t="s">
        <v>44</v>
      </c>
      <c r="CE12" s="279" t="s">
        <v>44</v>
      </c>
      <c r="CF12" s="279" t="s">
        <v>44</v>
      </c>
      <c r="CG12" s="274">
        <v>0</v>
      </c>
      <c r="CH12" s="274">
        <v>0</v>
      </c>
      <c r="CI12" s="275">
        <v>0</v>
      </c>
    </row>
    <row r="13" spans="2:87" ht="15" customHeight="1" x14ac:dyDescent="0.2">
      <c r="B13" s="109" t="s">
        <v>15</v>
      </c>
      <c r="C13" s="153">
        <v>45657</v>
      </c>
      <c r="D13" s="129"/>
      <c r="E13" s="125"/>
      <c r="F13" s="125"/>
      <c r="G13" s="125"/>
      <c r="H13" s="125"/>
      <c r="I13" s="125"/>
      <c r="J13" s="125"/>
      <c r="K13" s="125"/>
      <c r="L13" s="125"/>
      <c r="M13" s="125"/>
      <c r="N13" s="125"/>
      <c r="O13" s="130"/>
      <c r="P13" s="273">
        <v>0</v>
      </c>
      <c r="Q13" s="274">
        <v>0</v>
      </c>
      <c r="R13" s="274">
        <v>0</v>
      </c>
      <c r="S13" s="274">
        <v>0</v>
      </c>
      <c r="T13" s="274">
        <v>0</v>
      </c>
      <c r="U13" s="274">
        <v>0</v>
      </c>
      <c r="V13" s="279" t="s">
        <v>44</v>
      </c>
      <c r="W13" s="279" t="s">
        <v>44</v>
      </c>
      <c r="X13" s="279" t="s">
        <v>44</v>
      </c>
      <c r="Y13" s="274">
        <v>0</v>
      </c>
      <c r="Z13" s="274">
        <v>0</v>
      </c>
      <c r="AA13" s="275">
        <v>0</v>
      </c>
      <c r="AB13" s="129"/>
      <c r="AC13" s="125"/>
      <c r="AD13" s="125"/>
      <c r="AE13" s="125"/>
      <c r="AF13" s="125"/>
      <c r="AG13" s="125"/>
      <c r="AH13" s="125"/>
      <c r="AI13" s="125"/>
      <c r="AJ13" s="125"/>
      <c r="AK13" s="125"/>
      <c r="AL13" s="125"/>
      <c r="AM13" s="130"/>
      <c r="AN13" s="125"/>
      <c r="AO13" s="125"/>
      <c r="AP13" s="125"/>
      <c r="AQ13" s="125"/>
      <c r="AR13" s="125"/>
      <c r="AS13" s="125"/>
      <c r="AT13" s="125"/>
      <c r="AU13" s="125"/>
      <c r="AV13" s="125"/>
      <c r="AW13" s="125"/>
      <c r="AX13" s="125"/>
      <c r="AY13" s="130"/>
      <c r="AZ13" s="273">
        <v>0</v>
      </c>
      <c r="BA13" s="274">
        <v>0</v>
      </c>
      <c r="BB13" s="274">
        <v>0</v>
      </c>
      <c r="BC13" s="274">
        <v>0</v>
      </c>
      <c r="BD13" s="274">
        <v>0</v>
      </c>
      <c r="BE13" s="274">
        <v>0</v>
      </c>
      <c r="BF13" s="279" t="s">
        <v>44</v>
      </c>
      <c r="BG13" s="279" t="s">
        <v>44</v>
      </c>
      <c r="BH13" s="279" t="s">
        <v>44</v>
      </c>
      <c r="BI13" s="274">
        <v>0</v>
      </c>
      <c r="BJ13" s="274">
        <v>0</v>
      </c>
      <c r="BK13" s="275">
        <v>0</v>
      </c>
      <c r="BL13" s="273">
        <v>0</v>
      </c>
      <c r="BM13" s="274">
        <v>0</v>
      </c>
      <c r="BN13" s="274">
        <v>0</v>
      </c>
      <c r="BO13" s="274">
        <v>0</v>
      </c>
      <c r="BP13" s="274">
        <v>0</v>
      </c>
      <c r="BQ13" s="274">
        <v>0</v>
      </c>
      <c r="BR13" s="279" t="s">
        <v>44</v>
      </c>
      <c r="BS13" s="279" t="s">
        <v>44</v>
      </c>
      <c r="BT13" s="279" t="s">
        <v>44</v>
      </c>
      <c r="BU13" s="274">
        <v>0</v>
      </c>
      <c r="BV13" s="274">
        <v>0</v>
      </c>
      <c r="BW13" s="275">
        <v>0</v>
      </c>
      <c r="BX13" s="273">
        <v>0</v>
      </c>
      <c r="BY13" s="274">
        <v>0</v>
      </c>
      <c r="BZ13" s="274">
        <v>0</v>
      </c>
      <c r="CA13" s="274">
        <v>0</v>
      </c>
      <c r="CB13" s="274">
        <v>0</v>
      </c>
      <c r="CC13" s="274">
        <v>0</v>
      </c>
      <c r="CD13" s="279" t="s">
        <v>44</v>
      </c>
      <c r="CE13" s="279" t="s">
        <v>44</v>
      </c>
      <c r="CF13" s="279" t="s">
        <v>44</v>
      </c>
      <c r="CG13" s="274">
        <v>0</v>
      </c>
      <c r="CH13" s="274">
        <v>0</v>
      </c>
      <c r="CI13" s="275">
        <v>0</v>
      </c>
    </row>
    <row r="14" spans="2:87" ht="15" customHeight="1" x14ac:dyDescent="0.2">
      <c r="B14" s="109" t="s">
        <v>16</v>
      </c>
      <c r="C14" s="153">
        <v>45657</v>
      </c>
      <c r="D14" s="129"/>
      <c r="E14" s="125"/>
      <c r="F14" s="125"/>
      <c r="G14" s="125"/>
      <c r="H14" s="125"/>
      <c r="I14" s="125"/>
      <c r="J14" s="125"/>
      <c r="K14" s="125"/>
      <c r="L14" s="125"/>
      <c r="M14" s="125"/>
      <c r="N14" s="125"/>
      <c r="O14" s="130"/>
      <c r="P14" s="273">
        <v>0</v>
      </c>
      <c r="Q14" s="274">
        <v>0</v>
      </c>
      <c r="R14" s="274">
        <v>0</v>
      </c>
      <c r="S14" s="274">
        <v>0</v>
      </c>
      <c r="T14" s="274">
        <v>0</v>
      </c>
      <c r="U14" s="274">
        <v>0</v>
      </c>
      <c r="V14" s="279" t="s">
        <v>44</v>
      </c>
      <c r="W14" s="279" t="s">
        <v>44</v>
      </c>
      <c r="X14" s="279" t="s">
        <v>44</v>
      </c>
      <c r="Y14" s="274">
        <v>0</v>
      </c>
      <c r="Z14" s="274">
        <v>0</v>
      </c>
      <c r="AA14" s="275">
        <v>0</v>
      </c>
      <c r="AB14" s="129"/>
      <c r="AC14" s="125"/>
      <c r="AD14" s="125"/>
      <c r="AE14" s="125"/>
      <c r="AF14" s="125"/>
      <c r="AG14" s="125"/>
      <c r="AH14" s="125"/>
      <c r="AI14" s="125"/>
      <c r="AJ14" s="125"/>
      <c r="AK14" s="125"/>
      <c r="AL14" s="125"/>
      <c r="AM14" s="130"/>
      <c r="AN14" s="125"/>
      <c r="AO14" s="125"/>
      <c r="AP14" s="125"/>
      <c r="AQ14" s="125"/>
      <c r="AR14" s="125"/>
      <c r="AS14" s="125"/>
      <c r="AT14" s="125"/>
      <c r="AU14" s="125"/>
      <c r="AV14" s="125"/>
      <c r="AW14" s="125"/>
      <c r="AX14" s="125"/>
      <c r="AY14" s="130"/>
      <c r="AZ14" s="273">
        <v>0</v>
      </c>
      <c r="BA14" s="274">
        <v>0</v>
      </c>
      <c r="BB14" s="274">
        <v>0</v>
      </c>
      <c r="BC14" s="274">
        <v>0</v>
      </c>
      <c r="BD14" s="274">
        <v>0</v>
      </c>
      <c r="BE14" s="274">
        <v>0</v>
      </c>
      <c r="BF14" s="279" t="s">
        <v>44</v>
      </c>
      <c r="BG14" s="279" t="s">
        <v>44</v>
      </c>
      <c r="BH14" s="279" t="s">
        <v>44</v>
      </c>
      <c r="BI14" s="274">
        <v>0</v>
      </c>
      <c r="BJ14" s="274">
        <v>0</v>
      </c>
      <c r="BK14" s="275">
        <v>0</v>
      </c>
      <c r="BL14" s="273">
        <v>0</v>
      </c>
      <c r="BM14" s="274">
        <v>0</v>
      </c>
      <c r="BN14" s="274">
        <v>0</v>
      </c>
      <c r="BO14" s="274">
        <v>0</v>
      </c>
      <c r="BP14" s="274">
        <v>0</v>
      </c>
      <c r="BQ14" s="274">
        <v>0</v>
      </c>
      <c r="BR14" s="279" t="s">
        <v>44</v>
      </c>
      <c r="BS14" s="279" t="s">
        <v>44</v>
      </c>
      <c r="BT14" s="279" t="s">
        <v>44</v>
      </c>
      <c r="BU14" s="274">
        <v>0</v>
      </c>
      <c r="BV14" s="274">
        <v>0</v>
      </c>
      <c r="BW14" s="275">
        <v>0</v>
      </c>
      <c r="BX14" s="273">
        <v>0</v>
      </c>
      <c r="BY14" s="274">
        <v>0</v>
      </c>
      <c r="BZ14" s="274">
        <v>0</v>
      </c>
      <c r="CA14" s="274">
        <v>0</v>
      </c>
      <c r="CB14" s="274">
        <v>0</v>
      </c>
      <c r="CC14" s="274">
        <v>0</v>
      </c>
      <c r="CD14" s="279" t="s">
        <v>44</v>
      </c>
      <c r="CE14" s="279" t="s">
        <v>44</v>
      </c>
      <c r="CF14" s="279" t="s">
        <v>44</v>
      </c>
      <c r="CG14" s="274">
        <v>0</v>
      </c>
      <c r="CH14" s="274">
        <v>0</v>
      </c>
      <c r="CI14" s="275">
        <v>0</v>
      </c>
    </row>
    <row r="15" spans="2:87" ht="15" customHeight="1" x14ac:dyDescent="0.2">
      <c r="B15" s="109" t="s">
        <v>17</v>
      </c>
      <c r="C15" s="153">
        <v>45657</v>
      </c>
      <c r="D15" s="129"/>
      <c r="E15" s="125"/>
      <c r="F15" s="125"/>
      <c r="G15" s="125"/>
      <c r="H15" s="125"/>
      <c r="I15" s="125"/>
      <c r="J15" s="125"/>
      <c r="K15" s="125"/>
      <c r="L15" s="125"/>
      <c r="M15" s="125"/>
      <c r="N15" s="125"/>
      <c r="O15" s="130"/>
      <c r="P15" s="273">
        <v>0</v>
      </c>
      <c r="Q15" s="274">
        <v>0</v>
      </c>
      <c r="R15" s="274">
        <v>0</v>
      </c>
      <c r="S15" s="274">
        <v>0</v>
      </c>
      <c r="T15" s="274">
        <v>0</v>
      </c>
      <c r="U15" s="274">
        <v>0</v>
      </c>
      <c r="V15" s="279" t="s">
        <v>44</v>
      </c>
      <c r="W15" s="279" t="s">
        <v>44</v>
      </c>
      <c r="X15" s="279" t="s">
        <v>44</v>
      </c>
      <c r="Y15" s="274">
        <v>0</v>
      </c>
      <c r="Z15" s="274">
        <v>0</v>
      </c>
      <c r="AA15" s="275">
        <v>0</v>
      </c>
      <c r="AB15" s="129"/>
      <c r="AC15" s="125"/>
      <c r="AD15" s="125"/>
      <c r="AE15" s="125"/>
      <c r="AF15" s="125"/>
      <c r="AG15" s="125"/>
      <c r="AH15" s="125"/>
      <c r="AI15" s="125"/>
      <c r="AJ15" s="125"/>
      <c r="AK15" s="125"/>
      <c r="AL15" s="125"/>
      <c r="AM15" s="130"/>
      <c r="AN15" s="125"/>
      <c r="AO15" s="125"/>
      <c r="AP15" s="125"/>
      <c r="AQ15" s="125"/>
      <c r="AR15" s="125"/>
      <c r="AS15" s="125"/>
      <c r="AT15" s="125"/>
      <c r="AU15" s="125"/>
      <c r="AV15" s="125"/>
      <c r="AW15" s="125"/>
      <c r="AX15" s="125"/>
      <c r="AY15" s="130"/>
      <c r="AZ15" s="273">
        <v>0</v>
      </c>
      <c r="BA15" s="274">
        <v>0</v>
      </c>
      <c r="BB15" s="274">
        <v>0</v>
      </c>
      <c r="BC15" s="274">
        <v>0</v>
      </c>
      <c r="BD15" s="274">
        <v>0</v>
      </c>
      <c r="BE15" s="274">
        <v>0</v>
      </c>
      <c r="BF15" s="279" t="s">
        <v>44</v>
      </c>
      <c r="BG15" s="279" t="s">
        <v>44</v>
      </c>
      <c r="BH15" s="279" t="s">
        <v>44</v>
      </c>
      <c r="BI15" s="274">
        <v>0</v>
      </c>
      <c r="BJ15" s="274">
        <v>0</v>
      </c>
      <c r="BK15" s="275">
        <v>0</v>
      </c>
      <c r="BL15" s="273">
        <v>0</v>
      </c>
      <c r="BM15" s="274">
        <v>0</v>
      </c>
      <c r="BN15" s="274">
        <v>0</v>
      </c>
      <c r="BO15" s="274">
        <v>0</v>
      </c>
      <c r="BP15" s="274">
        <v>0</v>
      </c>
      <c r="BQ15" s="274">
        <v>0</v>
      </c>
      <c r="BR15" s="279" t="s">
        <v>44</v>
      </c>
      <c r="BS15" s="279" t="s">
        <v>44</v>
      </c>
      <c r="BT15" s="279" t="s">
        <v>44</v>
      </c>
      <c r="BU15" s="274">
        <v>0</v>
      </c>
      <c r="BV15" s="274">
        <v>0</v>
      </c>
      <c r="BW15" s="275">
        <v>0</v>
      </c>
      <c r="BX15" s="273">
        <v>0</v>
      </c>
      <c r="BY15" s="274">
        <v>0</v>
      </c>
      <c r="BZ15" s="274">
        <v>0</v>
      </c>
      <c r="CA15" s="274">
        <v>0</v>
      </c>
      <c r="CB15" s="274">
        <v>0</v>
      </c>
      <c r="CC15" s="274">
        <v>0</v>
      </c>
      <c r="CD15" s="279" t="s">
        <v>44</v>
      </c>
      <c r="CE15" s="279" t="s">
        <v>44</v>
      </c>
      <c r="CF15" s="279" t="s">
        <v>44</v>
      </c>
      <c r="CG15" s="274">
        <v>0</v>
      </c>
      <c r="CH15" s="274">
        <v>0</v>
      </c>
      <c r="CI15" s="275">
        <v>0</v>
      </c>
    </row>
    <row r="16" spans="2:87" ht="15" customHeight="1" x14ac:dyDescent="0.2">
      <c r="B16" s="109" t="s">
        <v>18</v>
      </c>
      <c r="C16" s="153">
        <v>45657</v>
      </c>
      <c r="D16" s="129"/>
      <c r="E16" s="125"/>
      <c r="F16" s="125"/>
      <c r="G16" s="125"/>
      <c r="H16" s="125"/>
      <c r="I16" s="125"/>
      <c r="J16" s="125"/>
      <c r="K16" s="125"/>
      <c r="L16" s="125"/>
      <c r="M16" s="125"/>
      <c r="N16" s="125"/>
      <c r="O16" s="130"/>
      <c r="P16" s="273">
        <v>0</v>
      </c>
      <c r="Q16" s="274">
        <v>0</v>
      </c>
      <c r="R16" s="274">
        <v>0</v>
      </c>
      <c r="S16" s="274">
        <v>0</v>
      </c>
      <c r="T16" s="274">
        <v>0</v>
      </c>
      <c r="U16" s="274">
        <v>0</v>
      </c>
      <c r="V16" s="279" t="s">
        <v>44</v>
      </c>
      <c r="W16" s="279" t="s">
        <v>44</v>
      </c>
      <c r="X16" s="279" t="s">
        <v>44</v>
      </c>
      <c r="Y16" s="274">
        <v>0</v>
      </c>
      <c r="Z16" s="274">
        <v>0</v>
      </c>
      <c r="AA16" s="275">
        <v>0</v>
      </c>
      <c r="AB16" s="129"/>
      <c r="AC16" s="125"/>
      <c r="AD16" s="125"/>
      <c r="AE16" s="125"/>
      <c r="AF16" s="125"/>
      <c r="AG16" s="125"/>
      <c r="AH16" s="125"/>
      <c r="AI16" s="125"/>
      <c r="AJ16" s="125"/>
      <c r="AK16" s="125"/>
      <c r="AL16" s="125"/>
      <c r="AM16" s="130"/>
      <c r="AN16" s="125"/>
      <c r="AO16" s="125"/>
      <c r="AP16" s="125"/>
      <c r="AQ16" s="125"/>
      <c r="AR16" s="125"/>
      <c r="AS16" s="125"/>
      <c r="AT16" s="125"/>
      <c r="AU16" s="125"/>
      <c r="AV16" s="125"/>
      <c r="AW16" s="125"/>
      <c r="AX16" s="125"/>
      <c r="AY16" s="130"/>
      <c r="AZ16" s="273">
        <v>0</v>
      </c>
      <c r="BA16" s="274">
        <v>0</v>
      </c>
      <c r="BB16" s="274">
        <v>0</v>
      </c>
      <c r="BC16" s="274">
        <v>0</v>
      </c>
      <c r="BD16" s="274">
        <v>0</v>
      </c>
      <c r="BE16" s="274">
        <v>0</v>
      </c>
      <c r="BF16" s="279" t="s">
        <v>44</v>
      </c>
      <c r="BG16" s="279" t="s">
        <v>44</v>
      </c>
      <c r="BH16" s="279" t="s">
        <v>44</v>
      </c>
      <c r="BI16" s="274">
        <v>0</v>
      </c>
      <c r="BJ16" s="274">
        <v>0</v>
      </c>
      <c r="BK16" s="275">
        <v>0</v>
      </c>
      <c r="BL16" s="273">
        <v>0</v>
      </c>
      <c r="BM16" s="274">
        <v>0</v>
      </c>
      <c r="BN16" s="274">
        <v>0</v>
      </c>
      <c r="BO16" s="274">
        <v>0</v>
      </c>
      <c r="BP16" s="274">
        <v>0</v>
      </c>
      <c r="BQ16" s="274">
        <v>0</v>
      </c>
      <c r="BR16" s="279" t="s">
        <v>44</v>
      </c>
      <c r="BS16" s="279" t="s">
        <v>44</v>
      </c>
      <c r="BT16" s="279" t="s">
        <v>44</v>
      </c>
      <c r="BU16" s="274">
        <v>0</v>
      </c>
      <c r="BV16" s="274">
        <v>0</v>
      </c>
      <c r="BW16" s="275">
        <v>0</v>
      </c>
      <c r="BX16" s="273">
        <v>0</v>
      </c>
      <c r="BY16" s="274">
        <v>0</v>
      </c>
      <c r="BZ16" s="274">
        <v>0</v>
      </c>
      <c r="CA16" s="274">
        <v>0</v>
      </c>
      <c r="CB16" s="274">
        <v>0</v>
      </c>
      <c r="CC16" s="274">
        <v>0</v>
      </c>
      <c r="CD16" s="279" t="s">
        <v>44</v>
      </c>
      <c r="CE16" s="279" t="s">
        <v>44</v>
      </c>
      <c r="CF16" s="279" t="s">
        <v>44</v>
      </c>
      <c r="CG16" s="274">
        <v>0</v>
      </c>
      <c r="CH16" s="274">
        <v>0</v>
      </c>
      <c r="CI16" s="275">
        <v>0</v>
      </c>
    </row>
    <row r="17" spans="2:87" ht="15" customHeight="1" x14ac:dyDescent="0.2">
      <c r="B17" s="109" t="s">
        <v>19</v>
      </c>
      <c r="C17" s="153">
        <v>45657</v>
      </c>
      <c r="D17" s="129"/>
      <c r="E17" s="125"/>
      <c r="F17" s="125"/>
      <c r="G17" s="125"/>
      <c r="H17" s="125"/>
      <c r="I17" s="125"/>
      <c r="J17" s="125"/>
      <c r="K17" s="125"/>
      <c r="L17" s="125"/>
      <c r="M17" s="125"/>
      <c r="N17" s="125"/>
      <c r="O17" s="130"/>
      <c r="P17" s="273">
        <v>0</v>
      </c>
      <c r="Q17" s="274">
        <v>0</v>
      </c>
      <c r="R17" s="274">
        <v>0</v>
      </c>
      <c r="S17" s="274">
        <v>0</v>
      </c>
      <c r="T17" s="274">
        <v>0</v>
      </c>
      <c r="U17" s="274">
        <v>0</v>
      </c>
      <c r="V17" s="279" t="s">
        <v>44</v>
      </c>
      <c r="W17" s="279" t="s">
        <v>44</v>
      </c>
      <c r="X17" s="279" t="s">
        <v>44</v>
      </c>
      <c r="Y17" s="274">
        <v>0</v>
      </c>
      <c r="Z17" s="274">
        <v>0</v>
      </c>
      <c r="AA17" s="275">
        <v>0</v>
      </c>
      <c r="AB17" s="129"/>
      <c r="AC17" s="125"/>
      <c r="AD17" s="125"/>
      <c r="AE17" s="125"/>
      <c r="AF17" s="125"/>
      <c r="AG17" s="125"/>
      <c r="AH17" s="125"/>
      <c r="AI17" s="125"/>
      <c r="AJ17" s="125"/>
      <c r="AK17" s="125"/>
      <c r="AL17" s="125"/>
      <c r="AM17" s="130"/>
      <c r="AN17" s="125"/>
      <c r="AO17" s="125"/>
      <c r="AP17" s="125"/>
      <c r="AQ17" s="125"/>
      <c r="AR17" s="125"/>
      <c r="AS17" s="125"/>
      <c r="AT17" s="125"/>
      <c r="AU17" s="125"/>
      <c r="AV17" s="125"/>
      <c r="AW17" s="125"/>
      <c r="AX17" s="125"/>
      <c r="AY17" s="130"/>
      <c r="AZ17" s="273">
        <v>0</v>
      </c>
      <c r="BA17" s="274">
        <v>0</v>
      </c>
      <c r="BB17" s="274">
        <v>0</v>
      </c>
      <c r="BC17" s="274">
        <v>0</v>
      </c>
      <c r="BD17" s="274">
        <v>0</v>
      </c>
      <c r="BE17" s="274">
        <v>0</v>
      </c>
      <c r="BF17" s="279" t="s">
        <v>44</v>
      </c>
      <c r="BG17" s="279" t="s">
        <v>44</v>
      </c>
      <c r="BH17" s="279" t="s">
        <v>44</v>
      </c>
      <c r="BI17" s="274">
        <v>0</v>
      </c>
      <c r="BJ17" s="274">
        <v>0</v>
      </c>
      <c r="BK17" s="275">
        <v>0</v>
      </c>
      <c r="BL17" s="273">
        <v>0</v>
      </c>
      <c r="BM17" s="274">
        <v>0</v>
      </c>
      <c r="BN17" s="274">
        <v>0</v>
      </c>
      <c r="BO17" s="274">
        <v>0</v>
      </c>
      <c r="BP17" s="274">
        <v>0</v>
      </c>
      <c r="BQ17" s="274">
        <v>0</v>
      </c>
      <c r="BR17" s="279" t="s">
        <v>44</v>
      </c>
      <c r="BS17" s="279" t="s">
        <v>44</v>
      </c>
      <c r="BT17" s="279" t="s">
        <v>44</v>
      </c>
      <c r="BU17" s="274">
        <v>0</v>
      </c>
      <c r="BV17" s="274">
        <v>0</v>
      </c>
      <c r="BW17" s="275">
        <v>0</v>
      </c>
      <c r="BX17" s="273">
        <v>0</v>
      </c>
      <c r="BY17" s="274">
        <v>0</v>
      </c>
      <c r="BZ17" s="274">
        <v>0</v>
      </c>
      <c r="CA17" s="274">
        <v>0</v>
      </c>
      <c r="CB17" s="274">
        <v>0</v>
      </c>
      <c r="CC17" s="274">
        <v>0</v>
      </c>
      <c r="CD17" s="279" t="s">
        <v>44</v>
      </c>
      <c r="CE17" s="279" t="s">
        <v>44</v>
      </c>
      <c r="CF17" s="279" t="s">
        <v>44</v>
      </c>
      <c r="CG17" s="274">
        <v>0</v>
      </c>
      <c r="CH17" s="274">
        <v>0</v>
      </c>
      <c r="CI17" s="275">
        <v>0</v>
      </c>
    </row>
    <row r="18" spans="2:87" ht="15" customHeight="1" x14ac:dyDescent="0.2">
      <c r="B18" s="109" t="s">
        <v>20</v>
      </c>
      <c r="C18" s="153">
        <v>45657</v>
      </c>
      <c r="D18" s="129"/>
      <c r="E18" s="125"/>
      <c r="F18" s="125"/>
      <c r="G18" s="125"/>
      <c r="H18" s="125"/>
      <c r="I18" s="125"/>
      <c r="J18" s="125"/>
      <c r="K18" s="125"/>
      <c r="L18" s="125"/>
      <c r="M18" s="125"/>
      <c r="N18" s="125"/>
      <c r="O18" s="130"/>
      <c r="P18" s="273">
        <v>0</v>
      </c>
      <c r="Q18" s="274">
        <v>0</v>
      </c>
      <c r="R18" s="274">
        <v>0</v>
      </c>
      <c r="S18" s="274">
        <v>0</v>
      </c>
      <c r="T18" s="274">
        <v>0</v>
      </c>
      <c r="U18" s="274">
        <v>0</v>
      </c>
      <c r="V18" s="279" t="s">
        <v>44</v>
      </c>
      <c r="W18" s="279" t="s">
        <v>44</v>
      </c>
      <c r="X18" s="279" t="s">
        <v>44</v>
      </c>
      <c r="Y18" s="274">
        <v>0</v>
      </c>
      <c r="Z18" s="274">
        <v>0</v>
      </c>
      <c r="AA18" s="275">
        <v>0</v>
      </c>
      <c r="AB18" s="129"/>
      <c r="AC18" s="125"/>
      <c r="AD18" s="125"/>
      <c r="AE18" s="125"/>
      <c r="AF18" s="125"/>
      <c r="AG18" s="125"/>
      <c r="AH18" s="125"/>
      <c r="AI18" s="125"/>
      <c r="AJ18" s="125"/>
      <c r="AK18" s="125"/>
      <c r="AL18" s="125"/>
      <c r="AM18" s="130"/>
      <c r="AN18" s="125"/>
      <c r="AO18" s="125"/>
      <c r="AP18" s="125"/>
      <c r="AQ18" s="125"/>
      <c r="AR18" s="125"/>
      <c r="AS18" s="125"/>
      <c r="AT18" s="125"/>
      <c r="AU18" s="125"/>
      <c r="AV18" s="125"/>
      <c r="AW18" s="125"/>
      <c r="AX18" s="125"/>
      <c r="AY18" s="130"/>
      <c r="AZ18" s="273">
        <v>0</v>
      </c>
      <c r="BA18" s="274">
        <v>0</v>
      </c>
      <c r="BB18" s="274">
        <v>0</v>
      </c>
      <c r="BC18" s="274">
        <v>0</v>
      </c>
      <c r="BD18" s="274">
        <v>0</v>
      </c>
      <c r="BE18" s="274">
        <v>0</v>
      </c>
      <c r="BF18" s="279" t="s">
        <v>44</v>
      </c>
      <c r="BG18" s="279" t="s">
        <v>44</v>
      </c>
      <c r="BH18" s="279" t="s">
        <v>44</v>
      </c>
      <c r="BI18" s="274">
        <v>0</v>
      </c>
      <c r="BJ18" s="274">
        <v>0</v>
      </c>
      <c r="BK18" s="275">
        <v>0</v>
      </c>
      <c r="BL18" s="273">
        <v>0</v>
      </c>
      <c r="BM18" s="274">
        <v>0</v>
      </c>
      <c r="BN18" s="274">
        <v>0</v>
      </c>
      <c r="BO18" s="274">
        <v>0</v>
      </c>
      <c r="BP18" s="274">
        <v>0</v>
      </c>
      <c r="BQ18" s="274">
        <v>0</v>
      </c>
      <c r="BR18" s="279" t="s">
        <v>44</v>
      </c>
      <c r="BS18" s="279" t="s">
        <v>44</v>
      </c>
      <c r="BT18" s="279" t="s">
        <v>44</v>
      </c>
      <c r="BU18" s="274">
        <v>0</v>
      </c>
      <c r="BV18" s="274">
        <v>0</v>
      </c>
      <c r="BW18" s="275">
        <v>0</v>
      </c>
      <c r="BX18" s="273">
        <v>0</v>
      </c>
      <c r="BY18" s="274">
        <v>0</v>
      </c>
      <c r="BZ18" s="274">
        <v>0</v>
      </c>
      <c r="CA18" s="274">
        <v>0</v>
      </c>
      <c r="CB18" s="274">
        <v>0</v>
      </c>
      <c r="CC18" s="274">
        <v>0</v>
      </c>
      <c r="CD18" s="279" t="s">
        <v>44</v>
      </c>
      <c r="CE18" s="279" t="s">
        <v>44</v>
      </c>
      <c r="CF18" s="279" t="s">
        <v>44</v>
      </c>
      <c r="CG18" s="274">
        <v>0</v>
      </c>
      <c r="CH18" s="274">
        <v>0</v>
      </c>
      <c r="CI18" s="275">
        <v>0</v>
      </c>
    </row>
    <row r="19" spans="2:87" ht="15" customHeight="1" x14ac:dyDescent="0.2">
      <c r="B19" s="109" t="s">
        <v>21</v>
      </c>
      <c r="C19" s="153">
        <v>45657</v>
      </c>
      <c r="D19" s="129"/>
      <c r="E19" s="125"/>
      <c r="F19" s="125"/>
      <c r="G19" s="125"/>
      <c r="H19" s="125"/>
      <c r="I19" s="125"/>
      <c r="J19" s="125"/>
      <c r="K19" s="125"/>
      <c r="L19" s="125"/>
      <c r="M19" s="125"/>
      <c r="N19" s="125"/>
      <c r="O19" s="130"/>
      <c r="P19" s="273">
        <v>0</v>
      </c>
      <c r="Q19" s="274">
        <v>0</v>
      </c>
      <c r="R19" s="274">
        <v>0</v>
      </c>
      <c r="S19" s="274">
        <v>0</v>
      </c>
      <c r="T19" s="274">
        <v>0</v>
      </c>
      <c r="U19" s="274">
        <v>0</v>
      </c>
      <c r="V19" s="279" t="s">
        <v>44</v>
      </c>
      <c r="W19" s="279" t="s">
        <v>44</v>
      </c>
      <c r="X19" s="279" t="s">
        <v>44</v>
      </c>
      <c r="Y19" s="274">
        <v>0</v>
      </c>
      <c r="Z19" s="274">
        <v>0</v>
      </c>
      <c r="AA19" s="275">
        <v>0</v>
      </c>
      <c r="AB19" s="129"/>
      <c r="AC19" s="125"/>
      <c r="AD19" s="125"/>
      <c r="AE19" s="125"/>
      <c r="AF19" s="125"/>
      <c r="AG19" s="125"/>
      <c r="AH19" s="125"/>
      <c r="AI19" s="125"/>
      <c r="AJ19" s="125"/>
      <c r="AK19" s="125"/>
      <c r="AL19" s="125"/>
      <c r="AM19" s="130"/>
      <c r="AN19" s="125"/>
      <c r="AO19" s="125"/>
      <c r="AP19" s="125"/>
      <c r="AQ19" s="125"/>
      <c r="AR19" s="125"/>
      <c r="AS19" s="125"/>
      <c r="AT19" s="125"/>
      <c r="AU19" s="125"/>
      <c r="AV19" s="125"/>
      <c r="AW19" s="125"/>
      <c r="AX19" s="125"/>
      <c r="AY19" s="130"/>
      <c r="AZ19" s="273">
        <v>0</v>
      </c>
      <c r="BA19" s="274">
        <v>0</v>
      </c>
      <c r="BB19" s="274">
        <v>0</v>
      </c>
      <c r="BC19" s="274">
        <v>0</v>
      </c>
      <c r="BD19" s="274">
        <v>0</v>
      </c>
      <c r="BE19" s="274">
        <v>0</v>
      </c>
      <c r="BF19" s="279" t="s">
        <v>44</v>
      </c>
      <c r="BG19" s="279" t="s">
        <v>44</v>
      </c>
      <c r="BH19" s="279" t="s">
        <v>44</v>
      </c>
      <c r="BI19" s="274">
        <v>0</v>
      </c>
      <c r="BJ19" s="274">
        <v>0</v>
      </c>
      <c r="BK19" s="275">
        <v>0</v>
      </c>
      <c r="BL19" s="273">
        <v>0</v>
      </c>
      <c r="BM19" s="274">
        <v>0</v>
      </c>
      <c r="BN19" s="274">
        <v>0</v>
      </c>
      <c r="BO19" s="274">
        <v>0</v>
      </c>
      <c r="BP19" s="274">
        <v>0</v>
      </c>
      <c r="BQ19" s="274">
        <v>0</v>
      </c>
      <c r="BR19" s="279" t="s">
        <v>44</v>
      </c>
      <c r="BS19" s="279" t="s">
        <v>44</v>
      </c>
      <c r="BT19" s="279" t="s">
        <v>44</v>
      </c>
      <c r="BU19" s="274">
        <v>0</v>
      </c>
      <c r="BV19" s="274">
        <v>0</v>
      </c>
      <c r="BW19" s="275">
        <v>0</v>
      </c>
      <c r="BX19" s="273">
        <v>0</v>
      </c>
      <c r="BY19" s="274">
        <v>0</v>
      </c>
      <c r="BZ19" s="274">
        <v>0</v>
      </c>
      <c r="CA19" s="274">
        <v>0</v>
      </c>
      <c r="CB19" s="274">
        <v>0</v>
      </c>
      <c r="CC19" s="274">
        <v>0</v>
      </c>
      <c r="CD19" s="279" t="s">
        <v>44</v>
      </c>
      <c r="CE19" s="279" t="s">
        <v>44</v>
      </c>
      <c r="CF19" s="279" t="s">
        <v>44</v>
      </c>
      <c r="CG19" s="274">
        <v>0</v>
      </c>
      <c r="CH19" s="274">
        <v>0</v>
      </c>
      <c r="CI19" s="275">
        <v>0</v>
      </c>
    </row>
    <row r="20" spans="2:87" ht="15" customHeight="1" x14ac:dyDescent="0.2">
      <c r="B20" s="109" t="s">
        <v>22</v>
      </c>
      <c r="C20" s="153">
        <v>45657</v>
      </c>
      <c r="D20" s="129"/>
      <c r="E20" s="125"/>
      <c r="F20" s="125"/>
      <c r="G20" s="125"/>
      <c r="H20" s="125"/>
      <c r="I20" s="125"/>
      <c r="J20" s="125"/>
      <c r="K20" s="125"/>
      <c r="L20" s="125"/>
      <c r="M20" s="125"/>
      <c r="N20" s="125"/>
      <c r="O20" s="130"/>
      <c r="P20" s="273">
        <v>0</v>
      </c>
      <c r="Q20" s="274">
        <v>0</v>
      </c>
      <c r="R20" s="274">
        <v>0</v>
      </c>
      <c r="S20" s="274">
        <v>0</v>
      </c>
      <c r="T20" s="274">
        <v>0</v>
      </c>
      <c r="U20" s="274">
        <v>0</v>
      </c>
      <c r="V20" s="279" t="s">
        <v>44</v>
      </c>
      <c r="W20" s="279" t="s">
        <v>44</v>
      </c>
      <c r="X20" s="279" t="s">
        <v>44</v>
      </c>
      <c r="Y20" s="274">
        <v>0</v>
      </c>
      <c r="Z20" s="274">
        <v>0</v>
      </c>
      <c r="AA20" s="275">
        <v>0</v>
      </c>
      <c r="AB20" s="129"/>
      <c r="AC20" s="125"/>
      <c r="AD20" s="125"/>
      <c r="AE20" s="125"/>
      <c r="AF20" s="125"/>
      <c r="AG20" s="125"/>
      <c r="AH20" s="125"/>
      <c r="AI20" s="125"/>
      <c r="AJ20" s="125"/>
      <c r="AK20" s="125"/>
      <c r="AL20" s="125"/>
      <c r="AM20" s="130"/>
      <c r="AN20" s="125"/>
      <c r="AO20" s="125"/>
      <c r="AP20" s="125"/>
      <c r="AQ20" s="125"/>
      <c r="AR20" s="125"/>
      <c r="AS20" s="125"/>
      <c r="AT20" s="125"/>
      <c r="AU20" s="125"/>
      <c r="AV20" s="125"/>
      <c r="AW20" s="125"/>
      <c r="AX20" s="125"/>
      <c r="AY20" s="130"/>
      <c r="AZ20" s="273">
        <v>0</v>
      </c>
      <c r="BA20" s="274">
        <v>0</v>
      </c>
      <c r="BB20" s="274">
        <v>0</v>
      </c>
      <c r="BC20" s="274">
        <v>0</v>
      </c>
      <c r="BD20" s="274">
        <v>0</v>
      </c>
      <c r="BE20" s="274">
        <v>0</v>
      </c>
      <c r="BF20" s="279" t="s">
        <v>44</v>
      </c>
      <c r="BG20" s="279" t="s">
        <v>44</v>
      </c>
      <c r="BH20" s="279" t="s">
        <v>44</v>
      </c>
      <c r="BI20" s="274">
        <v>0</v>
      </c>
      <c r="BJ20" s="274">
        <v>0</v>
      </c>
      <c r="BK20" s="275">
        <v>0</v>
      </c>
      <c r="BL20" s="273">
        <v>0</v>
      </c>
      <c r="BM20" s="274">
        <v>0</v>
      </c>
      <c r="BN20" s="274">
        <v>0</v>
      </c>
      <c r="BO20" s="274">
        <v>0</v>
      </c>
      <c r="BP20" s="274">
        <v>0</v>
      </c>
      <c r="BQ20" s="274">
        <v>0</v>
      </c>
      <c r="BR20" s="279" t="s">
        <v>44</v>
      </c>
      <c r="BS20" s="279" t="s">
        <v>44</v>
      </c>
      <c r="BT20" s="279" t="s">
        <v>44</v>
      </c>
      <c r="BU20" s="274">
        <v>0</v>
      </c>
      <c r="BV20" s="274">
        <v>0</v>
      </c>
      <c r="BW20" s="275">
        <v>0</v>
      </c>
      <c r="BX20" s="273">
        <v>0</v>
      </c>
      <c r="BY20" s="274">
        <v>0</v>
      </c>
      <c r="BZ20" s="274">
        <v>0</v>
      </c>
      <c r="CA20" s="274">
        <v>0</v>
      </c>
      <c r="CB20" s="274">
        <v>0</v>
      </c>
      <c r="CC20" s="274">
        <v>0</v>
      </c>
      <c r="CD20" s="279" t="s">
        <v>44</v>
      </c>
      <c r="CE20" s="279" t="s">
        <v>44</v>
      </c>
      <c r="CF20" s="279" t="s">
        <v>44</v>
      </c>
      <c r="CG20" s="274">
        <v>0</v>
      </c>
      <c r="CH20" s="274">
        <v>0</v>
      </c>
      <c r="CI20" s="275">
        <v>0</v>
      </c>
    </row>
    <row r="21" spans="2:87" ht="15" customHeight="1" x14ac:dyDescent="0.2">
      <c r="B21" s="109" t="s">
        <v>23</v>
      </c>
      <c r="C21" s="153">
        <v>45657</v>
      </c>
      <c r="D21" s="129"/>
      <c r="E21" s="125"/>
      <c r="F21" s="125"/>
      <c r="G21" s="125"/>
      <c r="H21" s="125"/>
      <c r="I21" s="125"/>
      <c r="J21" s="125"/>
      <c r="K21" s="125"/>
      <c r="L21" s="125"/>
      <c r="M21" s="125"/>
      <c r="N21" s="125"/>
      <c r="O21" s="130"/>
      <c r="P21" s="273">
        <v>0</v>
      </c>
      <c r="Q21" s="274">
        <v>0</v>
      </c>
      <c r="R21" s="274">
        <v>0</v>
      </c>
      <c r="S21" s="274">
        <v>0</v>
      </c>
      <c r="T21" s="274">
        <v>0</v>
      </c>
      <c r="U21" s="274">
        <v>0</v>
      </c>
      <c r="V21" s="279" t="s">
        <v>44</v>
      </c>
      <c r="W21" s="279" t="s">
        <v>44</v>
      </c>
      <c r="X21" s="279" t="s">
        <v>44</v>
      </c>
      <c r="Y21" s="274">
        <v>0</v>
      </c>
      <c r="Z21" s="274">
        <v>0</v>
      </c>
      <c r="AA21" s="275">
        <v>0</v>
      </c>
      <c r="AB21" s="129"/>
      <c r="AC21" s="125"/>
      <c r="AD21" s="125"/>
      <c r="AE21" s="125"/>
      <c r="AF21" s="125"/>
      <c r="AG21" s="125"/>
      <c r="AH21" s="125"/>
      <c r="AI21" s="125"/>
      <c r="AJ21" s="125"/>
      <c r="AK21" s="125"/>
      <c r="AL21" s="125"/>
      <c r="AM21" s="130"/>
      <c r="AN21" s="125"/>
      <c r="AO21" s="125"/>
      <c r="AP21" s="125"/>
      <c r="AQ21" s="125"/>
      <c r="AR21" s="125"/>
      <c r="AS21" s="125"/>
      <c r="AT21" s="125"/>
      <c r="AU21" s="125"/>
      <c r="AV21" s="125"/>
      <c r="AW21" s="125"/>
      <c r="AX21" s="125"/>
      <c r="AY21" s="130"/>
      <c r="AZ21" s="273">
        <v>0</v>
      </c>
      <c r="BA21" s="274">
        <v>0</v>
      </c>
      <c r="BB21" s="274">
        <v>0</v>
      </c>
      <c r="BC21" s="274">
        <v>0</v>
      </c>
      <c r="BD21" s="274">
        <v>0</v>
      </c>
      <c r="BE21" s="274">
        <v>0</v>
      </c>
      <c r="BF21" s="279" t="s">
        <v>44</v>
      </c>
      <c r="BG21" s="279" t="s">
        <v>44</v>
      </c>
      <c r="BH21" s="279" t="s">
        <v>44</v>
      </c>
      <c r="BI21" s="274">
        <v>0</v>
      </c>
      <c r="BJ21" s="274">
        <v>0</v>
      </c>
      <c r="BK21" s="275">
        <v>0</v>
      </c>
      <c r="BL21" s="273">
        <v>0</v>
      </c>
      <c r="BM21" s="274">
        <v>0</v>
      </c>
      <c r="BN21" s="274">
        <v>0</v>
      </c>
      <c r="BO21" s="274">
        <v>0</v>
      </c>
      <c r="BP21" s="274">
        <v>0</v>
      </c>
      <c r="BQ21" s="274">
        <v>0</v>
      </c>
      <c r="BR21" s="279" t="s">
        <v>44</v>
      </c>
      <c r="BS21" s="279" t="s">
        <v>44</v>
      </c>
      <c r="BT21" s="279" t="s">
        <v>44</v>
      </c>
      <c r="BU21" s="274">
        <v>0</v>
      </c>
      <c r="BV21" s="274">
        <v>0</v>
      </c>
      <c r="BW21" s="275">
        <v>0</v>
      </c>
      <c r="BX21" s="273">
        <v>0</v>
      </c>
      <c r="BY21" s="274">
        <v>0</v>
      </c>
      <c r="BZ21" s="274">
        <v>0</v>
      </c>
      <c r="CA21" s="274">
        <v>0</v>
      </c>
      <c r="CB21" s="274">
        <v>0</v>
      </c>
      <c r="CC21" s="274">
        <v>0</v>
      </c>
      <c r="CD21" s="279" t="s">
        <v>44</v>
      </c>
      <c r="CE21" s="279" t="s">
        <v>44</v>
      </c>
      <c r="CF21" s="279" t="s">
        <v>44</v>
      </c>
      <c r="CG21" s="274">
        <v>0</v>
      </c>
      <c r="CH21" s="274">
        <v>0</v>
      </c>
      <c r="CI21" s="275">
        <v>0</v>
      </c>
    </row>
    <row r="22" spans="2:87" ht="15" customHeight="1" x14ac:dyDescent="0.2">
      <c r="B22" s="109" t="s">
        <v>24</v>
      </c>
      <c r="C22" s="153">
        <v>45657</v>
      </c>
      <c r="D22" s="129"/>
      <c r="E22" s="125"/>
      <c r="F22" s="125"/>
      <c r="G22" s="125"/>
      <c r="H22" s="125"/>
      <c r="I22" s="125"/>
      <c r="J22" s="125"/>
      <c r="K22" s="125"/>
      <c r="L22" s="125"/>
      <c r="M22" s="125"/>
      <c r="N22" s="125"/>
      <c r="O22" s="130"/>
      <c r="P22" s="273">
        <v>0</v>
      </c>
      <c r="Q22" s="274">
        <v>0</v>
      </c>
      <c r="R22" s="274">
        <v>0</v>
      </c>
      <c r="S22" s="274">
        <v>0</v>
      </c>
      <c r="T22" s="274">
        <v>0</v>
      </c>
      <c r="U22" s="274">
        <v>0</v>
      </c>
      <c r="V22" s="279" t="s">
        <v>44</v>
      </c>
      <c r="W22" s="279" t="s">
        <v>44</v>
      </c>
      <c r="X22" s="279" t="s">
        <v>44</v>
      </c>
      <c r="Y22" s="274">
        <v>0</v>
      </c>
      <c r="Z22" s="274">
        <v>0</v>
      </c>
      <c r="AA22" s="275">
        <v>0</v>
      </c>
      <c r="AB22" s="129"/>
      <c r="AC22" s="125"/>
      <c r="AD22" s="125"/>
      <c r="AE22" s="125"/>
      <c r="AF22" s="125"/>
      <c r="AG22" s="125"/>
      <c r="AH22" s="125"/>
      <c r="AI22" s="125"/>
      <c r="AJ22" s="125"/>
      <c r="AK22" s="125"/>
      <c r="AL22" s="125"/>
      <c r="AM22" s="130"/>
      <c r="AN22" s="125"/>
      <c r="AO22" s="125"/>
      <c r="AP22" s="125"/>
      <c r="AQ22" s="125"/>
      <c r="AR22" s="125"/>
      <c r="AS22" s="125"/>
      <c r="AT22" s="125"/>
      <c r="AU22" s="125"/>
      <c r="AV22" s="125"/>
      <c r="AW22" s="125"/>
      <c r="AX22" s="125"/>
      <c r="AY22" s="130"/>
      <c r="AZ22" s="273">
        <v>0</v>
      </c>
      <c r="BA22" s="274">
        <v>0</v>
      </c>
      <c r="BB22" s="274">
        <v>0</v>
      </c>
      <c r="BC22" s="274">
        <v>0</v>
      </c>
      <c r="BD22" s="274">
        <v>0</v>
      </c>
      <c r="BE22" s="274">
        <v>0</v>
      </c>
      <c r="BF22" s="279" t="s">
        <v>44</v>
      </c>
      <c r="BG22" s="279" t="s">
        <v>44</v>
      </c>
      <c r="BH22" s="279" t="s">
        <v>44</v>
      </c>
      <c r="BI22" s="274">
        <v>0</v>
      </c>
      <c r="BJ22" s="274">
        <v>0</v>
      </c>
      <c r="BK22" s="275">
        <v>0</v>
      </c>
      <c r="BL22" s="273">
        <v>0</v>
      </c>
      <c r="BM22" s="274">
        <v>0</v>
      </c>
      <c r="BN22" s="274">
        <v>0</v>
      </c>
      <c r="BO22" s="274">
        <v>0</v>
      </c>
      <c r="BP22" s="274">
        <v>0</v>
      </c>
      <c r="BQ22" s="274">
        <v>0</v>
      </c>
      <c r="BR22" s="279" t="s">
        <v>44</v>
      </c>
      <c r="BS22" s="279" t="s">
        <v>44</v>
      </c>
      <c r="BT22" s="279" t="s">
        <v>44</v>
      </c>
      <c r="BU22" s="274">
        <v>0</v>
      </c>
      <c r="BV22" s="274">
        <v>0</v>
      </c>
      <c r="BW22" s="275">
        <v>0</v>
      </c>
      <c r="BX22" s="273">
        <v>0</v>
      </c>
      <c r="BY22" s="274">
        <v>0</v>
      </c>
      <c r="BZ22" s="274">
        <v>0</v>
      </c>
      <c r="CA22" s="274">
        <v>0</v>
      </c>
      <c r="CB22" s="274">
        <v>0</v>
      </c>
      <c r="CC22" s="274">
        <v>0</v>
      </c>
      <c r="CD22" s="279" t="s">
        <v>44</v>
      </c>
      <c r="CE22" s="279" t="s">
        <v>44</v>
      </c>
      <c r="CF22" s="279" t="s">
        <v>44</v>
      </c>
      <c r="CG22" s="274">
        <v>0</v>
      </c>
      <c r="CH22" s="274">
        <v>0</v>
      </c>
      <c r="CI22" s="275">
        <v>0</v>
      </c>
    </row>
    <row r="23" spans="2:87" ht="15" customHeight="1" x14ac:dyDescent="0.2">
      <c r="B23" s="109" t="s">
        <v>25</v>
      </c>
      <c r="C23" s="153">
        <v>45657</v>
      </c>
      <c r="D23" s="129"/>
      <c r="E23" s="125"/>
      <c r="F23" s="125"/>
      <c r="G23" s="125"/>
      <c r="H23" s="125"/>
      <c r="I23" s="125"/>
      <c r="J23" s="125"/>
      <c r="K23" s="125"/>
      <c r="L23" s="125"/>
      <c r="M23" s="125"/>
      <c r="N23" s="125"/>
      <c r="O23" s="130"/>
      <c r="P23" s="273">
        <v>0</v>
      </c>
      <c r="Q23" s="274">
        <v>0</v>
      </c>
      <c r="R23" s="274">
        <v>0</v>
      </c>
      <c r="S23" s="274">
        <v>0</v>
      </c>
      <c r="T23" s="274">
        <v>0</v>
      </c>
      <c r="U23" s="274">
        <v>0</v>
      </c>
      <c r="V23" s="279" t="s">
        <v>44</v>
      </c>
      <c r="W23" s="279" t="s">
        <v>44</v>
      </c>
      <c r="X23" s="279" t="s">
        <v>44</v>
      </c>
      <c r="Y23" s="274">
        <v>0</v>
      </c>
      <c r="Z23" s="274">
        <v>0</v>
      </c>
      <c r="AA23" s="275">
        <v>0</v>
      </c>
      <c r="AB23" s="129"/>
      <c r="AC23" s="125"/>
      <c r="AD23" s="125"/>
      <c r="AE23" s="125"/>
      <c r="AF23" s="125"/>
      <c r="AG23" s="125"/>
      <c r="AH23" s="125"/>
      <c r="AI23" s="125"/>
      <c r="AJ23" s="125"/>
      <c r="AK23" s="125"/>
      <c r="AL23" s="125"/>
      <c r="AM23" s="130"/>
      <c r="AN23" s="125"/>
      <c r="AO23" s="125"/>
      <c r="AP23" s="125"/>
      <c r="AQ23" s="125"/>
      <c r="AR23" s="125"/>
      <c r="AS23" s="125"/>
      <c r="AT23" s="125"/>
      <c r="AU23" s="125"/>
      <c r="AV23" s="125"/>
      <c r="AW23" s="125"/>
      <c r="AX23" s="125"/>
      <c r="AY23" s="130"/>
      <c r="AZ23" s="273">
        <v>0</v>
      </c>
      <c r="BA23" s="274">
        <v>0</v>
      </c>
      <c r="BB23" s="274">
        <v>0</v>
      </c>
      <c r="BC23" s="274">
        <v>0</v>
      </c>
      <c r="BD23" s="274">
        <v>0</v>
      </c>
      <c r="BE23" s="274">
        <v>0</v>
      </c>
      <c r="BF23" s="279" t="s">
        <v>44</v>
      </c>
      <c r="BG23" s="279" t="s">
        <v>44</v>
      </c>
      <c r="BH23" s="279" t="s">
        <v>44</v>
      </c>
      <c r="BI23" s="274">
        <v>0</v>
      </c>
      <c r="BJ23" s="274">
        <v>0</v>
      </c>
      <c r="BK23" s="275">
        <v>0</v>
      </c>
      <c r="BL23" s="273">
        <v>0</v>
      </c>
      <c r="BM23" s="274">
        <v>0</v>
      </c>
      <c r="BN23" s="274">
        <v>0</v>
      </c>
      <c r="BO23" s="274">
        <v>0</v>
      </c>
      <c r="BP23" s="274">
        <v>0</v>
      </c>
      <c r="BQ23" s="274">
        <v>0</v>
      </c>
      <c r="BR23" s="279" t="s">
        <v>44</v>
      </c>
      <c r="BS23" s="279" t="s">
        <v>44</v>
      </c>
      <c r="BT23" s="279" t="s">
        <v>44</v>
      </c>
      <c r="BU23" s="274">
        <v>0</v>
      </c>
      <c r="BV23" s="274">
        <v>0</v>
      </c>
      <c r="BW23" s="275">
        <v>0</v>
      </c>
      <c r="BX23" s="273">
        <v>0</v>
      </c>
      <c r="BY23" s="274">
        <v>0</v>
      </c>
      <c r="BZ23" s="274">
        <v>0</v>
      </c>
      <c r="CA23" s="274">
        <v>0</v>
      </c>
      <c r="CB23" s="274">
        <v>0</v>
      </c>
      <c r="CC23" s="274">
        <v>0</v>
      </c>
      <c r="CD23" s="279" t="s">
        <v>44</v>
      </c>
      <c r="CE23" s="279" t="s">
        <v>44</v>
      </c>
      <c r="CF23" s="279" t="s">
        <v>44</v>
      </c>
      <c r="CG23" s="274">
        <v>0</v>
      </c>
      <c r="CH23" s="274">
        <v>0</v>
      </c>
      <c r="CI23" s="275">
        <v>0</v>
      </c>
    </row>
    <row r="24" spans="2:87" ht="15" customHeight="1" x14ac:dyDescent="0.2">
      <c r="B24" s="109" t="s">
        <v>26</v>
      </c>
      <c r="C24" s="153">
        <v>45657</v>
      </c>
      <c r="D24" s="129"/>
      <c r="E24" s="125"/>
      <c r="F24" s="125"/>
      <c r="G24" s="125"/>
      <c r="H24" s="125"/>
      <c r="I24" s="125"/>
      <c r="J24" s="125"/>
      <c r="K24" s="125"/>
      <c r="L24" s="125"/>
      <c r="M24" s="125"/>
      <c r="N24" s="125"/>
      <c r="O24" s="130"/>
      <c r="P24" s="273">
        <v>0</v>
      </c>
      <c r="Q24" s="274">
        <v>0</v>
      </c>
      <c r="R24" s="274">
        <v>0</v>
      </c>
      <c r="S24" s="274">
        <v>0</v>
      </c>
      <c r="T24" s="274">
        <v>0</v>
      </c>
      <c r="U24" s="274">
        <v>0</v>
      </c>
      <c r="V24" s="279" t="s">
        <v>44</v>
      </c>
      <c r="W24" s="279" t="s">
        <v>44</v>
      </c>
      <c r="X24" s="279" t="s">
        <v>44</v>
      </c>
      <c r="Y24" s="274">
        <v>0</v>
      </c>
      <c r="Z24" s="274">
        <v>0</v>
      </c>
      <c r="AA24" s="275">
        <v>0</v>
      </c>
      <c r="AB24" s="129"/>
      <c r="AC24" s="125"/>
      <c r="AD24" s="125"/>
      <c r="AE24" s="125"/>
      <c r="AF24" s="125"/>
      <c r="AG24" s="125"/>
      <c r="AH24" s="125"/>
      <c r="AI24" s="125"/>
      <c r="AJ24" s="125"/>
      <c r="AK24" s="125"/>
      <c r="AL24" s="125"/>
      <c r="AM24" s="130"/>
      <c r="AN24" s="125"/>
      <c r="AO24" s="125"/>
      <c r="AP24" s="125"/>
      <c r="AQ24" s="125"/>
      <c r="AR24" s="125"/>
      <c r="AS24" s="125"/>
      <c r="AT24" s="125"/>
      <c r="AU24" s="125"/>
      <c r="AV24" s="125"/>
      <c r="AW24" s="125"/>
      <c r="AX24" s="125"/>
      <c r="AY24" s="130"/>
      <c r="AZ24" s="273">
        <v>0</v>
      </c>
      <c r="BA24" s="274">
        <v>0</v>
      </c>
      <c r="BB24" s="274">
        <v>0</v>
      </c>
      <c r="BC24" s="274">
        <v>0</v>
      </c>
      <c r="BD24" s="274">
        <v>0</v>
      </c>
      <c r="BE24" s="274">
        <v>0</v>
      </c>
      <c r="BF24" s="279" t="s">
        <v>44</v>
      </c>
      <c r="BG24" s="279" t="s">
        <v>44</v>
      </c>
      <c r="BH24" s="279" t="s">
        <v>44</v>
      </c>
      <c r="BI24" s="274">
        <v>0</v>
      </c>
      <c r="BJ24" s="274">
        <v>0</v>
      </c>
      <c r="BK24" s="275">
        <v>0</v>
      </c>
      <c r="BL24" s="273">
        <v>0</v>
      </c>
      <c r="BM24" s="274">
        <v>0</v>
      </c>
      <c r="BN24" s="274">
        <v>0</v>
      </c>
      <c r="BO24" s="274">
        <v>0</v>
      </c>
      <c r="BP24" s="274">
        <v>0</v>
      </c>
      <c r="BQ24" s="274">
        <v>0</v>
      </c>
      <c r="BR24" s="279" t="s">
        <v>44</v>
      </c>
      <c r="BS24" s="279" t="s">
        <v>44</v>
      </c>
      <c r="BT24" s="279" t="s">
        <v>44</v>
      </c>
      <c r="BU24" s="274">
        <v>0</v>
      </c>
      <c r="BV24" s="274">
        <v>0</v>
      </c>
      <c r="BW24" s="275">
        <v>0</v>
      </c>
      <c r="BX24" s="273">
        <v>0</v>
      </c>
      <c r="BY24" s="274">
        <v>0</v>
      </c>
      <c r="BZ24" s="274">
        <v>0</v>
      </c>
      <c r="CA24" s="274">
        <v>0</v>
      </c>
      <c r="CB24" s="274">
        <v>0</v>
      </c>
      <c r="CC24" s="274">
        <v>0</v>
      </c>
      <c r="CD24" s="279" t="s">
        <v>44</v>
      </c>
      <c r="CE24" s="279" t="s">
        <v>44</v>
      </c>
      <c r="CF24" s="279" t="s">
        <v>44</v>
      </c>
      <c r="CG24" s="274">
        <v>0</v>
      </c>
      <c r="CH24" s="274">
        <v>0</v>
      </c>
      <c r="CI24" s="275">
        <v>0</v>
      </c>
    </row>
    <row r="25" spans="2:87" ht="15" customHeight="1" x14ac:dyDescent="0.2">
      <c r="B25" s="109" t="s">
        <v>27</v>
      </c>
      <c r="C25" s="153">
        <v>45657</v>
      </c>
      <c r="D25" s="129"/>
      <c r="E25" s="125"/>
      <c r="F25" s="125"/>
      <c r="G25" s="125"/>
      <c r="H25" s="125"/>
      <c r="I25" s="125"/>
      <c r="J25" s="125"/>
      <c r="K25" s="125"/>
      <c r="L25" s="125"/>
      <c r="M25" s="125"/>
      <c r="N25" s="125"/>
      <c r="O25" s="130"/>
      <c r="P25" s="273">
        <v>0</v>
      </c>
      <c r="Q25" s="274">
        <v>0</v>
      </c>
      <c r="R25" s="274">
        <v>0</v>
      </c>
      <c r="S25" s="274">
        <v>0</v>
      </c>
      <c r="T25" s="274">
        <v>0</v>
      </c>
      <c r="U25" s="274">
        <v>0</v>
      </c>
      <c r="V25" s="279" t="s">
        <v>44</v>
      </c>
      <c r="W25" s="279" t="s">
        <v>44</v>
      </c>
      <c r="X25" s="279" t="s">
        <v>44</v>
      </c>
      <c r="Y25" s="274">
        <v>0</v>
      </c>
      <c r="Z25" s="274">
        <v>0</v>
      </c>
      <c r="AA25" s="275">
        <v>0</v>
      </c>
      <c r="AB25" s="129"/>
      <c r="AC25" s="125"/>
      <c r="AD25" s="125"/>
      <c r="AE25" s="125"/>
      <c r="AF25" s="125"/>
      <c r="AG25" s="125"/>
      <c r="AH25" s="125"/>
      <c r="AI25" s="125"/>
      <c r="AJ25" s="125"/>
      <c r="AK25" s="125"/>
      <c r="AL25" s="125"/>
      <c r="AM25" s="130"/>
      <c r="AN25" s="125"/>
      <c r="AO25" s="125"/>
      <c r="AP25" s="125"/>
      <c r="AQ25" s="125"/>
      <c r="AR25" s="125"/>
      <c r="AS25" s="125"/>
      <c r="AT25" s="125"/>
      <c r="AU25" s="125"/>
      <c r="AV25" s="125"/>
      <c r="AW25" s="125"/>
      <c r="AX25" s="125"/>
      <c r="AY25" s="130"/>
      <c r="AZ25" s="273">
        <v>0</v>
      </c>
      <c r="BA25" s="274">
        <v>0</v>
      </c>
      <c r="BB25" s="274">
        <v>0</v>
      </c>
      <c r="BC25" s="274">
        <v>0</v>
      </c>
      <c r="BD25" s="274">
        <v>0</v>
      </c>
      <c r="BE25" s="274">
        <v>0</v>
      </c>
      <c r="BF25" s="279" t="s">
        <v>44</v>
      </c>
      <c r="BG25" s="279" t="s">
        <v>44</v>
      </c>
      <c r="BH25" s="279" t="s">
        <v>44</v>
      </c>
      <c r="BI25" s="274">
        <v>0</v>
      </c>
      <c r="BJ25" s="274">
        <v>0</v>
      </c>
      <c r="BK25" s="275">
        <v>0</v>
      </c>
      <c r="BL25" s="273">
        <v>0</v>
      </c>
      <c r="BM25" s="274">
        <v>0</v>
      </c>
      <c r="BN25" s="274">
        <v>0</v>
      </c>
      <c r="BO25" s="274">
        <v>0</v>
      </c>
      <c r="BP25" s="274">
        <v>0</v>
      </c>
      <c r="BQ25" s="274">
        <v>0</v>
      </c>
      <c r="BR25" s="279" t="s">
        <v>44</v>
      </c>
      <c r="BS25" s="279" t="s">
        <v>44</v>
      </c>
      <c r="BT25" s="279" t="s">
        <v>44</v>
      </c>
      <c r="BU25" s="274">
        <v>0</v>
      </c>
      <c r="BV25" s="274">
        <v>0</v>
      </c>
      <c r="BW25" s="275">
        <v>0</v>
      </c>
      <c r="BX25" s="273">
        <v>0</v>
      </c>
      <c r="BY25" s="274">
        <v>0</v>
      </c>
      <c r="BZ25" s="274">
        <v>0</v>
      </c>
      <c r="CA25" s="274">
        <v>0</v>
      </c>
      <c r="CB25" s="274">
        <v>0</v>
      </c>
      <c r="CC25" s="274">
        <v>0</v>
      </c>
      <c r="CD25" s="279" t="s">
        <v>44</v>
      </c>
      <c r="CE25" s="279" t="s">
        <v>44</v>
      </c>
      <c r="CF25" s="279" t="s">
        <v>44</v>
      </c>
      <c r="CG25" s="274">
        <v>0</v>
      </c>
      <c r="CH25" s="274">
        <v>0</v>
      </c>
      <c r="CI25" s="275">
        <v>0</v>
      </c>
    </row>
    <row r="26" spans="2:87" ht="15" customHeight="1" x14ac:dyDescent="0.2">
      <c r="B26" s="109" t="s">
        <v>28</v>
      </c>
      <c r="C26" s="153">
        <v>45657</v>
      </c>
      <c r="D26" s="129"/>
      <c r="E26" s="125"/>
      <c r="F26" s="125"/>
      <c r="G26" s="125"/>
      <c r="H26" s="125"/>
      <c r="I26" s="125"/>
      <c r="J26" s="125"/>
      <c r="K26" s="125"/>
      <c r="L26" s="125"/>
      <c r="M26" s="125"/>
      <c r="N26" s="125"/>
      <c r="O26" s="130"/>
      <c r="P26" s="273">
        <v>0</v>
      </c>
      <c r="Q26" s="274">
        <v>0</v>
      </c>
      <c r="R26" s="274">
        <v>0</v>
      </c>
      <c r="S26" s="274">
        <v>0</v>
      </c>
      <c r="T26" s="274">
        <v>0</v>
      </c>
      <c r="U26" s="274">
        <v>0</v>
      </c>
      <c r="V26" s="279" t="s">
        <v>44</v>
      </c>
      <c r="W26" s="279" t="s">
        <v>44</v>
      </c>
      <c r="X26" s="279" t="s">
        <v>44</v>
      </c>
      <c r="Y26" s="274">
        <v>0</v>
      </c>
      <c r="Z26" s="274">
        <v>0</v>
      </c>
      <c r="AA26" s="275">
        <v>0</v>
      </c>
      <c r="AB26" s="129"/>
      <c r="AC26" s="125"/>
      <c r="AD26" s="125"/>
      <c r="AE26" s="125"/>
      <c r="AF26" s="125"/>
      <c r="AG26" s="125"/>
      <c r="AH26" s="125"/>
      <c r="AI26" s="125"/>
      <c r="AJ26" s="125"/>
      <c r="AK26" s="125"/>
      <c r="AL26" s="125"/>
      <c r="AM26" s="130"/>
      <c r="AN26" s="125"/>
      <c r="AO26" s="125"/>
      <c r="AP26" s="125"/>
      <c r="AQ26" s="125"/>
      <c r="AR26" s="125"/>
      <c r="AS26" s="125"/>
      <c r="AT26" s="125"/>
      <c r="AU26" s="125"/>
      <c r="AV26" s="125"/>
      <c r="AW26" s="125"/>
      <c r="AX26" s="125"/>
      <c r="AY26" s="130"/>
      <c r="AZ26" s="273">
        <v>0</v>
      </c>
      <c r="BA26" s="274">
        <v>0</v>
      </c>
      <c r="BB26" s="274">
        <v>0</v>
      </c>
      <c r="BC26" s="274">
        <v>0</v>
      </c>
      <c r="BD26" s="274">
        <v>0</v>
      </c>
      <c r="BE26" s="274">
        <v>0</v>
      </c>
      <c r="BF26" s="279" t="s">
        <v>44</v>
      </c>
      <c r="BG26" s="279" t="s">
        <v>44</v>
      </c>
      <c r="BH26" s="279" t="s">
        <v>44</v>
      </c>
      <c r="BI26" s="274">
        <v>0</v>
      </c>
      <c r="BJ26" s="274">
        <v>0</v>
      </c>
      <c r="BK26" s="275">
        <v>0</v>
      </c>
      <c r="BL26" s="273">
        <v>0</v>
      </c>
      <c r="BM26" s="274">
        <v>0</v>
      </c>
      <c r="BN26" s="274">
        <v>0</v>
      </c>
      <c r="BO26" s="274">
        <v>0</v>
      </c>
      <c r="BP26" s="274">
        <v>0</v>
      </c>
      <c r="BQ26" s="274">
        <v>0</v>
      </c>
      <c r="BR26" s="279" t="s">
        <v>44</v>
      </c>
      <c r="BS26" s="279" t="s">
        <v>44</v>
      </c>
      <c r="BT26" s="279" t="s">
        <v>44</v>
      </c>
      <c r="BU26" s="274">
        <v>0</v>
      </c>
      <c r="BV26" s="274">
        <v>0</v>
      </c>
      <c r="BW26" s="275">
        <v>0</v>
      </c>
      <c r="BX26" s="273">
        <v>0</v>
      </c>
      <c r="BY26" s="274">
        <v>0</v>
      </c>
      <c r="BZ26" s="274">
        <v>0</v>
      </c>
      <c r="CA26" s="274">
        <v>0</v>
      </c>
      <c r="CB26" s="274">
        <v>0</v>
      </c>
      <c r="CC26" s="274">
        <v>0</v>
      </c>
      <c r="CD26" s="279" t="s">
        <v>44</v>
      </c>
      <c r="CE26" s="279" t="s">
        <v>44</v>
      </c>
      <c r="CF26" s="279" t="s">
        <v>44</v>
      </c>
      <c r="CG26" s="274">
        <v>0</v>
      </c>
      <c r="CH26" s="274">
        <v>0</v>
      </c>
      <c r="CI26" s="275">
        <v>0</v>
      </c>
    </row>
    <row r="27" spans="2:87" ht="15" customHeight="1" x14ac:dyDescent="0.2">
      <c r="B27" s="109" t="s">
        <v>29</v>
      </c>
      <c r="C27" s="153">
        <v>45657</v>
      </c>
      <c r="D27" s="129"/>
      <c r="E27" s="125"/>
      <c r="F27" s="125"/>
      <c r="G27" s="125"/>
      <c r="H27" s="125"/>
      <c r="I27" s="125"/>
      <c r="J27" s="125"/>
      <c r="K27" s="125"/>
      <c r="L27" s="125"/>
      <c r="M27" s="125"/>
      <c r="N27" s="125"/>
      <c r="O27" s="130"/>
      <c r="P27" s="273">
        <v>0</v>
      </c>
      <c r="Q27" s="274">
        <v>0</v>
      </c>
      <c r="R27" s="274">
        <v>0</v>
      </c>
      <c r="S27" s="274">
        <v>0</v>
      </c>
      <c r="T27" s="274">
        <v>0</v>
      </c>
      <c r="U27" s="274">
        <v>0</v>
      </c>
      <c r="V27" s="279" t="s">
        <v>44</v>
      </c>
      <c r="W27" s="279" t="s">
        <v>44</v>
      </c>
      <c r="X27" s="279" t="s">
        <v>44</v>
      </c>
      <c r="Y27" s="274">
        <v>0</v>
      </c>
      <c r="Z27" s="274">
        <v>0</v>
      </c>
      <c r="AA27" s="275">
        <v>0</v>
      </c>
      <c r="AB27" s="129"/>
      <c r="AC27" s="125"/>
      <c r="AD27" s="125"/>
      <c r="AE27" s="125"/>
      <c r="AF27" s="125"/>
      <c r="AG27" s="125"/>
      <c r="AH27" s="125"/>
      <c r="AI27" s="125"/>
      <c r="AJ27" s="125"/>
      <c r="AK27" s="125"/>
      <c r="AL27" s="125"/>
      <c r="AM27" s="130"/>
      <c r="AN27" s="125"/>
      <c r="AO27" s="125"/>
      <c r="AP27" s="125"/>
      <c r="AQ27" s="125"/>
      <c r="AR27" s="125"/>
      <c r="AS27" s="125"/>
      <c r="AT27" s="125"/>
      <c r="AU27" s="125"/>
      <c r="AV27" s="125"/>
      <c r="AW27" s="125"/>
      <c r="AX27" s="125"/>
      <c r="AY27" s="130"/>
      <c r="AZ27" s="273">
        <v>0</v>
      </c>
      <c r="BA27" s="274">
        <v>0</v>
      </c>
      <c r="BB27" s="274">
        <v>0</v>
      </c>
      <c r="BC27" s="274">
        <v>0</v>
      </c>
      <c r="BD27" s="274">
        <v>0</v>
      </c>
      <c r="BE27" s="274">
        <v>0</v>
      </c>
      <c r="BF27" s="279" t="s">
        <v>44</v>
      </c>
      <c r="BG27" s="279" t="s">
        <v>44</v>
      </c>
      <c r="BH27" s="279" t="s">
        <v>44</v>
      </c>
      <c r="BI27" s="274">
        <v>0</v>
      </c>
      <c r="BJ27" s="274">
        <v>0</v>
      </c>
      <c r="BK27" s="275">
        <v>0</v>
      </c>
      <c r="BL27" s="273">
        <v>0</v>
      </c>
      <c r="BM27" s="274">
        <v>0</v>
      </c>
      <c r="BN27" s="274">
        <v>0</v>
      </c>
      <c r="BO27" s="274">
        <v>0</v>
      </c>
      <c r="BP27" s="274">
        <v>0</v>
      </c>
      <c r="BQ27" s="274">
        <v>0</v>
      </c>
      <c r="BR27" s="279" t="s">
        <v>44</v>
      </c>
      <c r="BS27" s="279" t="s">
        <v>44</v>
      </c>
      <c r="BT27" s="279" t="s">
        <v>44</v>
      </c>
      <c r="BU27" s="274">
        <v>0</v>
      </c>
      <c r="BV27" s="274">
        <v>0</v>
      </c>
      <c r="BW27" s="275">
        <v>0</v>
      </c>
      <c r="BX27" s="273">
        <v>0</v>
      </c>
      <c r="BY27" s="274">
        <v>0</v>
      </c>
      <c r="BZ27" s="274">
        <v>0</v>
      </c>
      <c r="CA27" s="274">
        <v>0</v>
      </c>
      <c r="CB27" s="274">
        <v>0</v>
      </c>
      <c r="CC27" s="274">
        <v>0</v>
      </c>
      <c r="CD27" s="279" t="s">
        <v>44</v>
      </c>
      <c r="CE27" s="279" t="s">
        <v>44</v>
      </c>
      <c r="CF27" s="279" t="s">
        <v>44</v>
      </c>
      <c r="CG27" s="274">
        <v>0</v>
      </c>
      <c r="CH27" s="274">
        <v>0</v>
      </c>
      <c r="CI27" s="275">
        <v>0</v>
      </c>
    </row>
    <row r="28" spans="2:87" ht="15" customHeight="1" x14ac:dyDescent="0.2">
      <c r="B28" s="109" t="s">
        <v>30</v>
      </c>
      <c r="C28" s="153">
        <v>45657</v>
      </c>
      <c r="D28" s="129"/>
      <c r="E28" s="125"/>
      <c r="F28" s="125"/>
      <c r="G28" s="125"/>
      <c r="H28" s="125"/>
      <c r="I28" s="125"/>
      <c r="J28" s="125"/>
      <c r="K28" s="125"/>
      <c r="L28" s="125"/>
      <c r="M28" s="125"/>
      <c r="N28" s="125"/>
      <c r="O28" s="130"/>
      <c r="P28" s="273">
        <v>0</v>
      </c>
      <c r="Q28" s="274">
        <v>0</v>
      </c>
      <c r="R28" s="274">
        <v>0</v>
      </c>
      <c r="S28" s="274">
        <v>0</v>
      </c>
      <c r="T28" s="274">
        <v>0</v>
      </c>
      <c r="U28" s="274">
        <v>0</v>
      </c>
      <c r="V28" s="279" t="s">
        <v>44</v>
      </c>
      <c r="W28" s="279" t="s">
        <v>44</v>
      </c>
      <c r="X28" s="279" t="s">
        <v>44</v>
      </c>
      <c r="Y28" s="274">
        <v>0</v>
      </c>
      <c r="Z28" s="274">
        <v>0</v>
      </c>
      <c r="AA28" s="275">
        <v>0</v>
      </c>
      <c r="AB28" s="129"/>
      <c r="AC28" s="125"/>
      <c r="AD28" s="125"/>
      <c r="AE28" s="125"/>
      <c r="AF28" s="125"/>
      <c r="AG28" s="125"/>
      <c r="AH28" s="125"/>
      <c r="AI28" s="125"/>
      <c r="AJ28" s="125"/>
      <c r="AK28" s="125"/>
      <c r="AL28" s="125"/>
      <c r="AM28" s="130"/>
      <c r="AN28" s="125"/>
      <c r="AO28" s="125"/>
      <c r="AP28" s="125"/>
      <c r="AQ28" s="125"/>
      <c r="AR28" s="125"/>
      <c r="AS28" s="125"/>
      <c r="AT28" s="125"/>
      <c r="AU28" s="125"/>
      <c r="AV28" s="125"/>
      <c r="AW28" s="125"/>
      <c r="AX28" s="125"/>
      <c r="AY28" s="130"/>
      <c r="AZ28" s="273">
        <v>0</v>
      </c>
      <c r="BA28" s="274">
        <v>0</v>
      </c>
      <c r="BB28" s="274">
        <v>0</v>
      </c>
      <c r="BC28" s="274">
        <v>0</v>
      </c>
      <c r="BD28" s="274">
        <v>0</v>
      </c>
      <c r="BE28" s="274">
        <v>0</v>
      </c>
      <c r="BF28" s="279" t="s">
        <v>44</v>
      </c>
      <c r="BG28" s="279" t="s">
        <v>44</v>
      </c>
      <c r="BH28" s="279" t="s">
        <v>44</v>
      </c>
      <c r="BI28" s="274">
        <v>0</v>
      </c>
      <c r="BJ28" s="274">
        <v>0</v>
      </c>
      <c r="BK28" s="275">
        <v>0</v>
      </c>
      <c r="BL28" s="273">
        <v>0</v>
      </c>
      <c r="BM28" s="274">
        <v>0</v>
      </c>
      <c r="BN28" s="274">
        <v>0</v>
      </c>
      <c r="BO28" s="274">
        <v>0</v>
      </c>
      <c r="BP28" s="274">
        <v>0</v>
      </c>
      <c r="BQ28" s="274">
        <v>0</v>
      </c>
      <c r="BR28" s="279" t="s">
        <v>44</v>
      </c>
      <c r="BS28" s="279" t="s">
        <v>44</v>
      </c>
      <c r="BT28" s="279" t="s">
        <v>44</v>
      </c>
      <c r="BU28" s="274">
        <v>0</v>
      </c>
      <c r="BV28" s="274">
        <v>0</v>
      </c>
      <c r="BW28" s="275">
        <v>0</v>
      </c>
      <c r="BX28" s="273">
        <v>0</v>
      </c>
      <c r="BY28" s="274">
        <v>0</v>
      </c>
      <c r="BZ28" s="274">
        <v>0</v>
      </c>
      <c r="CA28" s="274">
        <v>0</v>
      </c>
      <c r="CB28" s="274">
        <v>0</v>
      </c>
      <c r="CC28" s="274">
        <v>0</v>
      </c>
      <c r="CD28" s="279" t="s">
        <v>44</v>
      </c>
      <c r="CE28" s="279" t="s">
        <v>44</v>
      </c>
      <c r="CF28" s="279" t="s">
        <v>44</v>
      </c>
      <c r="CG28" s="274">
        <v>0</v>
      </c>
      <c r="CH28" s="274">
        <v>0</v>
      </c>
      <c r="CI28" s="275">
        <v>0</v>
      </c>
    </row>
    <row r="29" spans="2:87" ht="15" customHeight="1" x14ac:dyDescent="0.2">
      <c r="B29" s="109" t="s">
        <v>31</v>
      </c>
      <c r="C29" s="153">
        <v>45657</v>
      </c>
      <c r="D29" s="129"/>
      <c r="E29" s="125"/>
      <c r="F29" s="125"/>
      <c r="G29" s="125"/>
      <c r="H29" s="125"/>
      <c r="I29" s="125"/>
      <c r="J29" s="125"/>
      <c r="K29" s="125"/>
      <c r="L29" s="125"/>
      <c r="M29" s="125"/>
      <c r="N29" s="125"/>
      <c r="O29" s="130"/>
      <c r="P29" s="273">
        <v>0</v>
      </c>
      <c r="Q29" s="274">
        <v>0</v>
      </c>
      <c r="R29" s="274">
        <v>0</v>
      </c>
      <c r="S29" s="274">
        <v>0</v>
      </c>
      <c r="T29" s="274">
        <v>0</v>
      </c>
      <c r="U29" s="274">
        <v>0</v>
      </c>
      <c r="V29" s="279" t="s">
        <v>44</v>
      </c>
      <c r="W29" s="279" t="s">
        <v>44</v>
      </c>
      <c r="X29" s="279" t="s">
        <v>44</v>
      </c>
      <c r="Y29" s="274">
        <v>0</v>
      </c>
      <c r="Z29" s="274">
        <v>0</v>
      </c>
      <c r="AA29" s="275">
        <v>0</v>
      </c>
      <c r="AB29" s="129"/>
      <c r="AC29" s="125"/>
      <c r="AD29" s="125"/>
      <c r="AE29" s="125"/>
      <c r="AF29" s="125"/>
      <c r="AG29" s="125"/>
      <c r="AH29" s="125"/>
      <c r="AI29" s="125"/>
      <c r="AJ29" s="125"/>
      <c r="AK29" s="125"/>
      <c r="AL29" s="125"/>
      <c r="AM29" s="130"/>
      <c r="AN29" s="125"/>
      <c r="AO29" s="125"/>
      <c r="AP29" s="125"/>
      <c r="AQ29" s="125"/>
      <c r="AR29" s="125"/>
      <c r="AS29" s="125"/>
      <c r="AT29" s="125"/>
      <c r="AU29" s="125"/>
      <c r="AV29" s="125"/>
      <c r="AW29" s="125"/>
      <c r="AX29" s="125"/>
      <c r="AY29" s="130"/>
      <c r="AZ29" s="273">
        <v>0</v>
      </c>
      <c r="BA29" s="274">
        <v>0</v>
      </c>
      <c r="BB29" s="274">
        <v>0</v>
      </c>
      <c r="BC29" s="274">
        <v>0</v>
      </c>
      <c r="BD29" s="274">
        <v>0</v>
      </c>
      <c r="BE29" s="274">
        <v>0</v>
      </c>
      <c r="BF29" s="279" t="s">
        <v>44</v>
      </c>
      <c r="BG29" s="279" t="s">
        <v>44</v>
      </c>
      <c r="BH29" s="279" t="s">
        <v>44</v>
      </c>
      <c r="BI29" s="274">
        <v>0</v>
      </c>
      <c r="BJ29" s="274">
        <v>0</v>
      </c>
      <c r="BK29" s="275">
        <v>0</v>
      </c>
      <c r="BL29" s="273">
        <v>0</v>
      </c>
      <c r="BM29" s="274">
        <v>0</v>
      </c>
      <c r="BN29" s="274">
        <v>0</v>
      </c>
      <c r="BO29" s="274">
        <v>0</v>
      </c>
      <c r="BP29" s="274">
        <v>0</v>
      </c>
      <c r="BQ29" s="274">
        <v>0</v>
      </c>
      <c r="BR29" s="279" t="s">
        <v>44</v>
      </c>
      <c r="BS29" s="279" t="s">
        <v>44</v>
      </c>
      <c r="BT29" s="279" t="s">
        <v>44</v>
      </c>
      <c r="BU29" s="274">
        <v>0</v>
      </c>
      <c r="BV29" s="274">
        <v>0</v>
      </c>
      <c r="BW29" s="275">
        <v>0</v>
      </c>
      <c r="BX29" s="273">
        <v>0</v>
      </c>
      <c r="BY29" s="274">
        <v>0</v>
      </c>
      <c r="BZ29" s="274">
        <v>0</v>
      </c>
      <c r="CA29" s="274">
        <v>0</v>
      </c>
      <c r="CB29" s="274">
        <v>0</v>
      </c>
      <c r="CC29" s="274">
        <v>0</v>
      </c>
      <c r="CD29" s="279" t="s">
        <v>44</v>
      </c>
      <c r="CE29" s="279" t="s">
        <v>44</v>
      </c>
      <c r="CF29" s="279" t="s">
        <v>44</v>
      </c>
      <c r="CG29" s="274">
        <v>0</v>
      </c>
      <c r="CH29" s="274">
        <v>0</v>
      </c>
      <c r="CI29" s="275">
        <v>0</v>
      </c>
    </row>
    <row r="30" spans="2:87" ht="15" customHeight="1" x14ac:dyDescent="0.2">
      <c r="B30" s="109" t="s">
        <v>32</v>
      </c>
      <c r="C30" s="153">
        <v>45657</v>
      </c>
      <c r="D30" s="129"/>
      <c r="E30" s="125"/>
      <c r="F30" s="125"/>
      <c r="G30" s="125"/>
      <c r="H30" s="125"/>
      <c r="I30" s="125"/>
      <c r="J30" s="125"/>
      <c r="K30" s="125"/>
      <c r="L30" s="125"/>
      <c r="M30" s="125"/>
      <c r="N30" s="125"/>
      <c r="O30" s="130"/>
      <c r="P30" s="273">
        <v>0</v>
      </c>
      <c r="Q30" s="274">
        <v>0</v>
      </c>
      <c r="R30" s="274">
        <v>0</v>
      </c>
      <c r="S30" s="274">
        <v>0</v>
      </c>
      <c r="T30" s="274">
        <v>0</v>
      </c>
      <c r="U30" s="274">
        <v>0</v>
      </c>
      <c r="V30" s="279" t="s">
        <v>44</v>
      </c>
      <c r="W30" s="279" t="s">
        <v>44</v>
      </c>
      <c r="X30" s="279" t="s">
        <v>44</v>
      </c>
      <c r="Y30" s="274">
        <v>0</v>
      </c>
      <c r="Z30" s="274">
        <v>0</v>
      </c>
      <c r="AA30" s="275">
        <v>0</v>
      </c>
      <c r="AB30" s="129"/>
      <c r="AC30" s="125"/>
      <c r="AD30" s="125"/>
      <c r="AE30" s="125"/>
      <c r="AF30" s="125"/>
      <c r="AG30" s="125"/>
      <c r="AH30" s="125"/>
      <c r="AI30" s="125"/>
      <c r="AJ30" s="125"/>
      <c r="AK30" s="125"/>
      <c r="AL30" s="125"/>
      <c r="AM30" s="130"/>
      <c r="AN30" s="125"/>
      <c r="AO30" s="125"/>
      <c r="AP30" s="125"/>
      <c r="AQ30" s="125"/>
      <c r="AR30" s="125"/>
      <c r="AS30" s="125"/>
      <c r="AT30" s="125"/>
      <c r="AU30" s="125"/>
      <c r="AV30" s="125"/>
      <c r="AW30" s="125"/>
      <c r="AX30" s="125"/>
      <c r="AY30" s="130"/>
      <c r="AZ30" s="273">
        <v>0</v>
      </c>
      <c r="BA30" s="274">
        <v>0</v>
      </c>
      <c r="BB30" s="274">
        <v>0</v>
      </c>
      <c r="BC30" s="274">
        <v>0</v>
      </c>
      <c r="BD30" s="274">
        <v>0</v>
      </c>
      <c r="BE30" s="274">
        <v>0</v>
      </c>
      <c r="BF30" s="279" t="s">
        <v>44</v>
      </c>
      <c r="BG30" s="279" t="s">
        <v>44</v>
      </c>
      <c r="BH30" s="279" t="s">
        <v>44</v>
      </c>
      <c r="BI30" s="274">
        <v>0</v>
      </c>
      <c r="BJ30" s="274">
        <v>0</v>
      </c>
      <c r="BK30" s="275">
        <v>0</v>
      </c>
      <c r="BL30" s="273">
        <v>0</v>
      </c>
      <c r="BM30" s="274">
        <v>0</v>
      </c>
      <c r="BN30" s="274">
        <v>0</v>
      </c>
      <c r="BO30" s="274">
        <v>0</v>
      </c>
      <c r="BP30" s="274">
        <v>0</v>
      </c>
      <c r="BQ30" s="274">
        <v>0</v>
      </c>
      <c r="BR30" s="279" t="s">
        <v>44</v>
      </c>
      <c r="BS30" s="279" t="s">
        <v>44</v>
      </c>
      <c r="BT30" s="279" t="s">
        <v>44</v>
      </c>
      <c r="BU30" s="274">
        <v>0</v>
      </c>
      <c r="BV30" s="274">
        <v>0</v>
      </c>
      <c r="BW30" s="275">
        <v>0</v>
      </c>
      <c r="BX30" s="273">
        <v>0</v>
      </c>
      <c r="BY30" s="274">
        <v>0</v>
      </c>
      <c r="BZ30" s="274">
        <v>0</v>
      </c>
      <c r="CA30" s="274">
        <v>0</v>
      </c>
      <c r="CB30" s="274">
        <v>0</v>
      </c>
      <c r="CC30" s="274">
        <v>0</v>
      </c>
      <c r="CD30" s="279" t="s">
        <v>44</v>
      </c>
      <c r="CE30" s="279" t="s">
        <v>44</v>
      </c>
      <c r="CF30" s="279" t="s">
        <v>44</v>
      </c>
      <c r="CG30" s="274">
        <v>0</v>
      </c>
      <c r="CH30" s="274">
        <v>0</v>
      </c>
      <c r="CI30" s="275">
        <v>0</v>
      </c>
    </row>
    <row r="31" spans="2:87" ht="15" customHeight="1" x14ac:dyDescent="0.2">
      <c r="B31" s="109" t="s">
        <v>33</v>
      </c>
      <c r="C31" s="153">
        <v>45657</v>
      </c>
      <c r="D31" s="129"/>
      <c r="E31" s="125"/>
      <c r="F31" s="125"/>
      <c r="G31" s="125"/>
      <c r="H31" s="125"/>
      <c r="I31" s="125"/>
      <c r="J31" s="125"/>
      <c r="K31" s="125"/>
      <c r="L31" s="125"/>
      <c r="M31" s="125"/>
      <c r="N31" s="125"/>
      <c r="O31" s="130"/>
      <c r="P31" s="273">
        <v>0</v>
      </c>
      <c r="Q31" s="274">
        <v>0</v>
      </c>
      <c r="R31" s="274">
        <v>0</v>
      </c>
      <c r="S31" s="274">
        <v>0</v>
      </c>
      <c r="T31" s="274">
        <v>0</v>
      </c>
      <c r="U31" s="274">
        <v>0</v>
      </c>
      <c r="V31" s="279" t="s">
        <v>44</v>
      </c>
      <c r="W31" s="279" t="s">
        <v>44</v>
      </c>
      <c r="X31" s="279" t="s">
        <v>44</v>
      </c>
      <c r="Y31" s="274">
        <v>0</v>
      </c>
      <c r="Z31" s="274">
        <v>0</v>
      </c>
      <c r="AA31" s="275">
        <v>0</v>
      </c>
      <c r="AB31" s="129"/>
      <c r="AC31" s="125"/>
      <c r="AD31" s="125"/>
      <c r="AE31" s="125"/>
      <c r="AF31" s="125"/>
      <c r="AG31" s="125"/>
      <c r="AH31" s="125"/>
      <c r="AI31" s="125"/>
      <c r="AJ31" s="125"/>
      <c r="AK31" s="125"/>
      <c r="AL31" s="125"/>
      <c r="AM31" s="130"/>
      <c r="AN31" s="125"/>
      <c r="AO31" s="125"/>
      <c r="AP31" s="125"/>
      <c r="AQ31" s="125"/>
      <c r="AR31" s="125"/>
      <c r="AS31" s="125"/>
      <c r="AT31" s="125"/>
      <c r="AU31" s="125"/>
      <c r="AV31" s="125"/>
      <c r="AW31" s="125"/>
      <c r="AX31" s="125"/>
      <c r="AY31" s="130"/>
      <c r="AZ31" s="273">
        <v>0</v>
      </c>
      <c r="BA31" s="274">
        <v>0</v>
      </c>
      <c r="BB31" s="274">
        <v>0</v>
      </c>
      <c r="BC31" s="274">
        <v>0</v>
      </c>
      <c r="BD31" s="274">
        <v>0</v>
      </c>
      <c r="BE31" s="274">
        <v>0</v>
      </c>
      <c r="BF31" s="279" t="s">
        <v>44</v>
      </c>
      <c r="BG31" s="279" t="s">
        <v>44</v>
      </c>
      <c r="BH31" s="279" t="s">
        <v>44</v>
      </c>
      <c r="BI31" s="274">
        <v>0</v>
      </c>
      <c r="BJ31" s="274">
        <v>0</v>
      </c>
      <c r="BK31" s="275">
        <v>0</v>
      </c>
      <c r="BL31" s="273">
        <v>0</v>
      </c>
      <c r="BM31" s="274">
        <v>0</v>
      </c>
      <c r="BN31" s="274">
        <v>0</v>
      </c>
      <c r="BO31" s="274">
        <v>0</v>
      </c>
      <c r="BP31" s="274">
        <v>0</v>
      </c>
      <c r="BQ31" s="274">
        <v>0</v>
      </c>
      <c r="BR31" s="279" t="s">
        <v>44</v>
      </c>
      <c r="BS31" s="279" t="s">
        <v>44</v>
      </c>
      <c r="BT31" s="279" t="s">
        <v>44</v>
      </c>
      <c r="BU31" s="274">
        <v>0</v>
      </c>
      <c r="BV31" s="274">
        <v>0</v>
      </c>
      <c r="BW31" s="275">
        <v>0</v>
      </c>
      <c r="BX31" s="273">
        <v>0</v>
      </c>
      <c r="BY31" s="274">
        <v>0</v>
      </c>
      <c r="BZ31" s="274">
        <v>0</v>
      </c>
      <c r="CA31" s="274">
        <v>0</v>
      </c>
      <c r="CB31" s="274">
        <v>0</v>
      </c>
      <c r="CC31" s="274">
        <v>0</v>
      </c>
      <c r="CD31" s="279" t="s">
        <v>44</v>
      </c>
      <c r="CE31" s="279" t="s">
        <v>44</v>
      </c>
      <c r="CF31" s="279" t="s">
        <v>44</v>
      </c>
      <c r="CG31" s="274">
        <v>0</v>
      </c>
      <c r="CH31" s="274">
        <v>0</v>
      </c>
      <c r="CI31" s="275">
        <v>0</v>
      </c>
    </row>
    <row r="32" spans="2:87" ht="15" customHeight="1" x14ac:dyDescent="0.2">
      <c r="B32" s="109" t="s">
        <v>34</v>
      </c>
      <c r="C32" s="153">
        <v>45657</v>
      </c>
      <c r="D32" s="129"/>
      <c r="E32" s="125"/>
      <c r="F32" s="125"/>
      <c r="G32" s="125"/>
      <c r="H32" s="125"/>
      <c r="I32" s="125"/>
      <c r="J32" s="125"/>
      <c r="K32" s="125"/>
      <c r="L32" s="125"/>
      <c r="M32" s="125"/>
      <c r="N32" s="125"/>
      <c r="O32" s="130"/>
      <c r="P32" s="273">
        <v>0</v>
      </c>
      <c r="Q32" s="274">
        <v>0</v>
      </c>
      <c r="R32" s="274">
        <v>0</v>
      </c>
      <c r="S32" s="274">
        <v>0</v>
      </c>
      <c r="T32" s="274">
        <v>0</v>
      </c>
      <c r="U32" s="274">
        <v>0</v>
      </c>
      <c r="V32" s="279" t="s">
        <v>44</v>
      </c>
      <c r="W32" s="279" t="s">
        <v>44</v>
      </c>
      <c r="X32" s="279" t="s">
        <v>44</v>
      </c>
      <c r="Y32" s="274">
        <v>0</v>
      </c>
      <c r="Z32" s="274">
        <v>0</v>
      </c>
      <c r="AA32" s="275">
        <v>0</v>
      </c>
      <c r="AB32" s="129"/>
      <c r="AC32" s="125"/>
      <c r="AD32" s="125"/>
      <c r="AE32" s="125"/>
      <c r="AF32" s="125"/>
      <c r="AG32" s="125"/>
      <c r="AH32" s="125"/>
      <c r="AI32" s="125"/>
      <c r="AJ32" s="125"/>
      <c r="AK32" s="125"/>
      <c r="AL32" s="125"/>
      <c r="AM32" s="130"/>
      <c r="AN32" s="125"/>
      <c r="AO32" s="125"/>
      <c r="AP32" s="125"/>
      <c r="AQ32" s="125"/>
      <c r="AR32" s="125"/>
      <c r="AS32" s="125"/>
      <c r="AT32" s="125"/>
      <c r="AU32" s="125"/>
      <c r="AV32" s="125"/>
      <c r="AW32" s="125"/>
      <c r="AX32" s="125"/>
      <c r="AY32" s="130"/>
      <c r="AZ32" s="273">
        <v>0</v>
      </c>
      <c r="BA32" s="274">
        <v>0</v>
      </c>
      <c r="BB32" s="274">
        <v>0</v>
      </c>
      <c r="BC32" s="274">
        <v>0</v>
      </c>
      <c r="BD32" s="274">
        <v>0</v>
      </c>
      <c r="BE32" s="274">
        <v>0</v>
      </c>
      <c r="BF32" s="279" t="s">
        <v>44</v>
      </c>
      <c r="BG32" s="279" t="s">
        <v>44</v>
      </c>
      <c r="BH32" s="279" t="s">
        <v>44</v>
      </c>
      <c r="BI32" s="274">
        <v>0</v>
      </c>
      <c r="BJ32" s="274">
        <v>0</v>
      </c>
      <c r="BK32" s="275">
        <v>0</v>
      </c>
      <c r="BL32" s="273">
        <v>0</v>
      </c>
      <c r="BM32" s="274">
        <v>0</v>
      </c>
      <c r="BN32" s="274">
        <v>0</v>
      </c>
      <c r="BO32" s="274">
        <v>0</v>
      </c>
      <c r="BP32" s="274">
        <v>0</v>
      </c>
      <c r="BQ32" s="274">
        <v>0</v>
      </c>
      <c r="BR32" s="279" t="s">
        <v>44</v>
      </c>
      <c r="BS32" s="279" t="s">
        <v>44</v>
      </c>
      <c r="BT32" s="279" t="s">
        <v>44</v>
      </c>
      <c r="BU32" s="274">
        <v>0</v>
      </c>
      <c r="BV32" s="274">
        <v>0</v>
      </c>
      <c r="BW32" s="275">
        <v>0</v>
      </c>
      <c r="BX32" s="273">
        <v>0</v>
      </c>
      <c r="BY32" s="274">
        <v>0</v>
      </c>
      <c r="BZ32" s="274">
        <v>0</v>
      </c>
      <c r="CA32" s="274">
        <v>0</v>
      </c>
      <c r="CB32" s="274">
        <v>0</v>
      </c>
      <c r="CC32" s="274">
        <v>0</v>
      </c>
      <c r="CD32" s="279" t="s">
        <v>44</v>
      </c>
      <c r="CE32" s="279" t="s">
        <v>44</v>
      </c>
      <c r="CF32" s="279" t="s">
        <v>44</v>
      </c>
      <c r="CG32" s="274">
        <v>0</v>
      </c>
      <c r="CH32" s="274">
        <v>0</v>
      </c>
      <c r="CI32" s="275">
        <v>0</v>
      </c>
    </row>
    <row r="33" spans="2:87" ht="15" customHeight="1" x14ac:dyDescent="0.2">
      <c r="B33" s="109" t="s">
        <v>35</v>
      </c>
      <c r="C33" s="153">
        <v>45657</v>
      </c>
      <c r="D33" s="129"/>
      <c r="E33" s="125"/>
      <c r="F33" s="125"/>
      <c r="G33" s="125"/>
      <c r="H33" s="125"/>
      <c r="I33" s="125"/>
      <c r="J33" s="125"/>
      <c r="K33" s="125"/>
      <c r="L33" s="125"/>
      <c r="M33" s="125"/>
      <c r="N33" s="125"/>
      <c r="O33" s="130"/>
      <c r="P33" s="273">
        <v>0</v>
      </c>
      <c r="Q33" s="274">
        <v>0</v>
      </c>
      <c r="R33" s="274">
        <v>0</v>
      </c>
      <c r="S33" s="274">
        <v>0</v>
      </c>
      <c r="T33" s="274">
        <v>0</v>
      </c>
      <c r="U33" s="274">
        <v>0</v>
      </c>
      <c r="V33" s="279" t="s">
        <v>44</v>
      </c>
      <c r="W33" s="279" t="s">
        <v>44</v>
      </c>
      <c r="X33" s="279" t="s">
        <v>44</v>
      </c>
      <c r="Y33" s="274">
        <v>0</v>
      </c>
      <c r="Z33" s="274">
        <v>0</v>
      </c>
      <c r="AA33" s="275">
        <v>0</v>
      </c>
      <c r="AB33" s="129"/>
      <c r="AC33" s="125"/>
      <c r="AD33" s="125"/>
      <c r="AE33" s="125"/>
      <c r="AF33" s="125"/>
      <c r="AG33" s="125"/>
      <c r="AH33" s="125"/>
      <c r="AI33" s="125"/>
      <c r="AJ33" s="125"/>
      <c r="AK33" s="125"/>
      <c r="AL33" s="125"/>
      <c r="AM33" s="130"/>
      <c r="AN33" s="125"/>
      <c r="AO33" s="125"/>
      <c r="AP33" s="125"/>
      <c r="AQ33" s="125"/>
      <c r="AR33" s="125"/>
      <c r="AS33" s="125"/>
      <c r="AT33" s="125"/>
      <c r="AU33" s="125"/>
      <c r="AV33" s="125"/>
      <c r="AW33" s="125"/>
      <c r="AX33" s="125"/>
      <c r="AY33" s="130"/>
      <c r="AZ33" s="273">
        <v>0</v>
      </c>
      <c r="BA33" s="274">
        <v>0</v>
      </c>
      <c r="BB33" s="274">
        <v>0</v>
      </c>
      <c r="BC33" s="274">
        <v>0</v>
      </c>
      <c r="BD33" s="274">
        <v>0</v>
      </c>
      <c r="BE33" s="274">
        <v>0</v>
      </c>
      <c r="BF33" s="279" t="s">
        <v>44</v>
      </c>
      <c r="BG33" s="279" t="s">
        <v>44</v>
      </c>
      <c r="BH33" s="279" t="s">
        <v>44</v>
      </c>
      <c r="BI33" s="274">
        <v>0</v>
      </c>
      <c r="BJ33" s="274">
        <v>0</v>
      </c>
      <c r="BK33" s="275">
        <v>0</v>
      </c>
      <c r="BL33" s="273">
        <v>0</v>
      </c>
      <c r="BM33" s="274">
        <v>0</v>
      </c>
      <c r="BN33" s="274">
        <v>0</v>
      </c>
      <c r="BO33" s="274">
        <v>0</v>
      </c>
      <c r="BP33" s="274">
        <v>0</v>
      </c>
      <c r="BQ33" s="274">
        <v>0</v>
      </c>
      <c r="BR33" s="279" t="s">
        <v>44</v>
      </c>
      <c r="BS33" s="279" t="s">
        <v>44</v>
      </c>
      <c r="BT33" s="279" t="s">
        <v>44</v>
      </c>
      <c r="BU33" s="274">
        <v>0</v>
      </c>
      <c r="BV33" s="274">
        <v>0</v>
      </c>
      <c r="BW33" s="275">
        <v>0</v>
      </c>
      <c r="BX33" s="273">
        <v>0</v>
      </c>
      <c r="BY33" s="274">
        <v>0</v>
      </c>
      <c r="BZ33" s="274">
        <v>0</v>
      </c>
      <c r="CA33" s="274">
        <v>0</v>
      </c>
      <c r="CB33" s="274">
        <v>0</v>
      </c>
      <c r="CC33" s="274">
        <v>0</v>
      </c>
      <c r="CD33" s="279" t="s">
        <v>44</v>
      </c>
      <c r="CE33" s="279" t="s">
        <v>44</v>
      </c>
      <c r="CF33" s="279" t="s">
        <v>44</v>
      </c>
      <c r="CG33" s="274">
        <v>0</v>
      </c>
      <c r="CH33" s="274">
        <v>0</v>
      </c>
      <c r="CI33" s="275">
        <v>0</v>
      </c>
    </row>
    <row r="34" spans="2:87" ht="15" customHeight="1" x14ac:dyDescent="0.2">
      <c r="B34" s="109" t="s">
        <v>36</v>
      </c>
      <c r="C34" s="153">
        <v>45657</v>
      </c>
      <c r="D34" s="129"/>
      <c r="E34" s="125"/>
      <c r="F34" s="125"/>
      <c r="G34" s="125"/>
      <c r="H34" s="125"/>
      <c r="I34" s="125"/>
      <c r="J34" s="125"/>
      <c r="K34" s="125"/>
      <c r="L34" s="125"/>
      <c r="M34" s="125"/>
      <c r="N34" s="125"/>
      <c r="O34" s="130"/>
      <c r="P34" s="273">
        <v>0</v>
      </c>
      <c r="Q34" s="274">
        <v>0</v>
      </c>
      <c r="R34" s="274">
        <v>0</v>
      </c>
      <c r="S34" s="274">
        <v>0</v>
      </c>
      <c r="T34" s="274">
        <v>0</v>
      </c>
      <c r="U34" s="274">
        <v>0</v>
      </c>
      <c r="V34" s="279" t="s">
        <v>44</v>
      </c>
      <c r="W34" s="279" t="s">
        <v>44</v>
      </c>
      <c r="X34" s="279" t="s">
        <v>44</v>
      </c>
      <c r="Y34" s="274">
        <v>0</v>
      </c>
      <c r="Z34" s="274">
        <v>0</v>
      </c>
      <c r="AA34" s="275">
        <v>0</v>
      </c>
      <c r="AB34" s="129"/>
      <c r="AC34" s="125"/>
      <c r="AD34" s="125"/>
      <c r="AE34" s="125"/>
      <c r="AF34" s="125"/>
      <c r="AG34" s="125"/>
      <c r="AH34" s="125"/>
      <c r="AI34" s="125"/>
      <c r="AJ34" s="125"/>
      <c r="AK34" s="125"/>
      <c r="AL34" s="125"/>
      <c r="AM34" s="130"/>
      <c r="AN34" s="125"/>
      <c r="AO34" s="125"/>
      <c r="AP34" s="125"/>
      <c r="AQ34" s="125"/>
      <c r="AR34" s="125"/>
      <c r="AS34" s="125"/>
      <c r="AT34" s="125"/>
      <c r="AU34" s="125"/>
      <c r="AV34" s="125"/>
      <c r="AW34" s="125"/>
      <c r="AX34" s="125"/>
      <c r="AY34" s="130"/>
      <c r="AZ34" s="273">
        <v>0</v>
      </c>
      <c r="BA34" s="274">
        <v>0</v>
      </c>
      <c r="BB34" s="274">
        <v>0</v>
      </c>
      <c r="BC34" s="274">
        <v>0</v>
      </c>
      <c r="BD34" s="274">
        <v>0</v>
      </c>
      <c r="BE34" s="274">
        <v>0</v>
      </c>
      <c r="BF34" s="279" t="s">
        <v>44</v>
      </c>
      <c r="BG34" s="279" t="s">
        <v>44</v>
      </c>
      <c r="BH34" s="279" t="s">
        <v>44</v>
      </c>
      <c r="BI34" s="274">
        <v>0</v>
      </c>
      <c r="BJ34" s="274">
        <v>0</v>
      </c>
      <c r="BK34" s="275">
        <v>0</v>
      </c>
      <c r="BL34" s="273">
        <v>0</v>
      </c>
      <c r="BM34" s="274">
        <v>0</v>
      </c>
      <c r="BN34" s="274">
        <v>0</v>
      </c>
      <c r="BO34" s="274">
        <v>0</v>
      </c>
      <c r="BP34" s="274">
        <v>0</v>
      </c>
      <c r="BQ34" s="274">
        <v>0</v>
      </c>
      <c r="BR34" s="279" t="s">
        <v>44</v>
      </c>
      <c r="BS34" s="279" t="s">
        <v>44</v>
      </c>
      <c r="BT34" s="279" t="s">
        <v>44</v>
      </c>
      <c r="BU34" s="274">
        <v>0</v>
      </c>
      <c r="BV34" s="274">
        <v>0</v>
      </c>
      <c r="BW34" s="275">
        <v>0</v>
      </c>
      <c r="BX34" s="273">
        <v>0</v>
      </c>
      <c r="BY34" s="274">
        <v>0</v>
      </c>
      <c r="BZ34" s="274">
        <v>0</v>
      </c>
      <c r="CA34" s="274">
        <v>0</v>
      </c>
      <c r="CB34" s="274">
        <v>0</v>
      </c>
      <c r="CC34" s="274">
        <v>0</v>
      </c>
      <c r="CD34" s="279" t="s">
        <v>44</v>
      </c>
      <c r="CE34" s="279" t="s">
        <v>44</v>
      </c>
      <c r="CF34" s="279" t="s">
        <v>44</v>
      </c>
      <c r="CG34" s="274">
        <v>0</v>
      </c>
      <c r="CH34" s="274">
        <v>0</v>
      </c>
      <c r="CI34" s="275">
        <v>0</v>
      </c>
    </row>
    <row r="35" spans="2:87" ht="15" customHeight="1" thickBot="1" x14ac:dyDescent="0.25">
      <c r="B35" s="110" t="s">
        <v>37</v>
      </c>
      <c r="C35" s="154">
        <v>45657</v>
      </c>
      <c r="D35" s="131"/>
      <c r="E35" s="132"/>
      <c r="F35" s="132"/>
      <c r="G35" s="132"/>
      <c r="H35" s="132"/>
      <c r="I35" s="132"/>
      <c r="J35" s="132"/>
      <c r="K35" s="132"/>
      <c r="L35" s="132"/>
      <c r="M35" s="132"/>
      <c r="N35" s="132"/>
      <c r="O35" s="133"/>
      <c r="P35" s="276">
        <v>0</v>
      </c>
      <c r="Q35" s="277">
        <v>0</v>
      </c>
      <c r="R35" s="277">
        <v>0</v>
      </c>
      <c r="S35" s="277">
        <v>0</v>
      </c>
      <c r="T35" s="277">
        <v>0</v>
      </c>
      <c r="U35" s="277">
        <v>0</v>
      </c>
      <c r="V35" s="284" t="s">
        <v>44</v>
      </c>
      <c r="W35" s="284" t="s">
        <v>44</v>
      </c>
      <c r="X35" s="284" t="s">
        <v>44</v>
      </c>
      <c r="Y35" s="277">
        <v>0</v>
      </c>
      <c r="Z35" s="277">
        <v>0</v>
      </c>
      <c r="AA35" s="278">
        <v>0</v>
      </c>
      <c r="AB35" s="131"/>
      <c r="AC35" s="132"/>
      <c r="AD35" s="132"/>
      <c r="AE35" s="132"/>
      <c r="AF35" s="132"/>
      <c r="AG35" s="132"/>
      <c r="AH35" s="132"/>
      <c r="AI35" s="132"/>
      <c r="AJ35" s="132"/>
      <c r="AK35" s="132"/>
      <c r="AL35" s="132"/>
      <c r="AM35" s="133"/>
      <c r="AN35" s="132"/>
      <c r="AO35" s="132"/>
      <c r="AP35" s="132"/>
      <c r="AQ35" s="132"/>
      <c r="AR35" s="132"/>
      <c r="AS35" s="132"/>
      <c r="AT35" s="132"/>
      <c r="AU35" s="132"/>
      <c r="AV35" s="132"/>
      <c r="AW35" s="132"/>
      <c r="AX35" s="132"/>
      <c r="AY35" s="133"/>
      <c r="AZ35" s="276">
        <v>0</v>
      </c>
      <c r="BA35" s="277">
        <v>0</v>
      </c>
      <c r="BB35" s="277">
        <v>0</v>
      </c>
      <c r="BC35" s="277">
        <v>0</v>
      </c>
      <c r="BD35" s="277">
        <v>0</v>
      </c>
      <c r="BE35" s="277">
        <v>0</v>
      </c>
      <c r="BF35" s="284" t="s">
        <v>44</v>
      </c>
      <c r="BG35" s="284" t="s">
        <v>44</v>
      </c>
      <c r="BH35" s="284" t="s">
        <v>44</v>
      </c>
      <c r="BI35" s="277">
        <v>0</v>
      </c>
      <c r="BJ35" s="277">
        <v>0</v>
      </c>
      <c r="BK35" s="278">
        <v>0</v>
      </c>
      <c r="BL35" s="276">
        <v>0</v>
      </c>
      <c r="BM35" s="277">
        <v>0</v>
      </c>
      <c r="BN35" s="277">
        <v>0</v>
      </c>
      <c r="BO35" s="277">
        <v>0</v>
      </c>
      <c r="BP35" s="277">
        <v>0</v>
      </c>
      <c r="BQ35" s="277">
        <v>0</v>
      </c>
      <c r="BR35" s="284" t="s">
        <v>44</v>
      </c>
      <c r="BS35" s="284" t="s">
        <v>44</v>
      </c>
      <c r="BT35" s="284" t="s">
        <v>44</v>
      </c>
      <c r="BU35" s="277">
        <v>0</v>
      </c>
      <c r="BV35" s="277">
        <v>0</v>
      </c>
      <c r="BW35" s="278">
        <v>0</v>
      </c>
      <c r="BX35" s="276">
        <v>0</v>
      </c>
      <c r="BY35" s="277">
        <v>0</v>
      </c>
      <c r="BZ35" s="277">
        <v>0</v>
      </c>
      <c r="CA35" s="277">
        <v>0</v>
      </c>
      <c r="CB35" s="277">
        <v>0</v>
      </c>
      <c r="CC35" s="277">
        <v>0</v>
      </c>
      <c r="CD35" s="284" t="s">
        <v>44</v>
      </c>
      <c r="CE35" s="284" t="s">
        <v>44</v>
      </c>
      <c r="CF35" s="284" t="s">
        <v>44</v>
      </c>
      <c r="CG35" s="277">
        <v>0</v>
      </c>
      <c r="CH35" s="277">
        <v>0</v>
      </c>
      <c r="CI35" s="278">
        <v>0</v>
      </c>
    </row>
  </sheetData>
  <sheetProtection algorithmName="SHA-512" hashValue="agAjEUgzTIyxnYWOF54Hu6DCeh5ZQbGw85jm1Skz1wpV2OoJdlourhirtgmsSBfrqI8CC0Y9jVZuYfTZIFxcuw==" saltValue="40p9N1fnz5XNrZSHE2/t+A==" spinCount="100000" sheet="1" selectLockedCells="1" selectUnlockedCells="1"/>
  <mergeCells count="46">
    <mergeCell ref="AN6:AY6"/>
    <mergeCell ref="AZ6:BK6"/>
    <mergeCell ref="BL6:BW6"/>
    <mergeCell ref="AZ7:BB7"/>
    <mergeCell ref="AN7:AP7"/>
    <mergeCell ref="AQ7:AS7"/>
    <mergeCell ref="AT7:AV7"/>
    <mergeCell ref="AW7:AY7"/>
    <mergeCell ref="CA7:CC7"/>
    <mergeCell ref="CD7:CF7"/>
    <mergeCell ref="B1:CI1"/>
    <mergeCell ref="B5:B8"/>
    <mergeCell ref="C5:C8"/>
    <mergeCell ref="P5:AA5"/>
    <mergeCell ref="AB5:AM5"/>
    <mergeCell ref="AN5:AY5"/>
    <mergeCell ref="AZ5:BK5"/>
    <mergeCell ref="P7:R7"/>
    <mergeCell ref="S7:U7"/>
    <mergeCell ref="BL5:BW5"/>
    <mergeCell ref="BX5:CI5"/>
    <mergeCell ref="P6:AA6"/>
    <mergeCell ref="AK7:AM7"/>
    <mergeCell ref="AB6:AM6"/>
    <mergeCell ref="V3:W3"/>
    <mergeCell ref="CG7:CI7"/>
    <mergeCell ref="BF7:BH7"/>
    <mergeCell ref="BI7:BK7"/>
    <mergeCell ref="BL7:BN7"/>
    <mergeCell ref="BO7:BQ7"/>
    <mergeCell ref="BR7:BT7"/>
    <mergeCell ref="BU7:BW7"/>
    <mergeCell ref="BX6:CI6"/>
    <mergeCell ref="BC7:BE7"/>
    <mergeCell ref="V7:X7"/>
    <mergeCell ref="Y7:AA7"/>
    <mergeCell ref="AB7:AD7"/>
    <mergeCell ref="AE7:AG7"/>
    <mergeCell ref="AH7:AJ7"/>
    <mergeCell ref="BX7:BZ7"/>
    <mergeCell ref="D5:O5"/>
    <mergeCell ref="D6:O6"/>
    <mergeCell ref="D7:F7"/>
    <mergeCell ref="G7:I7"/>
    <mergeCell ref="J7:L7"/>
    <mergeCell ref="M7:O7"/>
  </mergeCells>
  <pageMargins left="0.70866141732283472" right="0.70866141732283472" top="1.3779527559055118" bottom="0.78740157480314965" header="0.31496062992125984" footer="0.31496062992125984"/>
  <pageSetup paperSize="8" scale="95" orientation="landscape" horizontalDpi="90" verticalDpi="90" r:id="rId1"/>
  <headerFooter>
    <oddHeader>&amp;LKennzahlenraster IAS 2024-2027 (KIP 3)&amp;R&amp;G</oddHeader>
    <oddFooter>&amp;L&amp;A&amp;R&amp;P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A935-DF5E-43C1-83D1-EC4E13B16D8C}">
  <sheetPr codeName="Tabelle13">
    <tabColor theme="7"/>
  </sheetPr>
  <dimension ref="C4:J31"/>
  <sheetViews>
    <sheetView zoomScaleNormal="100" workbookViewId="0">
      <selection activeCell="H15" sqref="H15"/>
    </sheetView>
  </sheetViews>
  <sheetFormatPr baseColWidth="10" defaultRowHeight="14.25" x14ac:dyDescent="0.2"/>
  <cols>
    <col min="1" max="16384" width="11" style="96"/>
  </cols>
  <sheetData>
    <row r="4" spans="3:10" ht="15" x14ac:dyDescent="0.25">
      <c r="C4" s="286" t="s">
        <v>4</v>
      </c>
      <c r="H4" s="286" t="s">
        <v>11</v>
      </c>
      <c r="J4" s="286" t="s">
        <v>38</v>
      </c>
    </row>
    <row r="5" spans="3:10" x14ac:dyDescent="0.2">
      <c r="C5" s="287"/>
      <c r="H5" s="96" t="s">
        <v>10</v>
      </c>
      <c r="J5" s="96">
        <v>2024</v>
      </c>
    </row>
    <row r="6" spans="3:10" x14ac:dyDescent="0.2">
      <c r="C6" s="287" t="s">
        <v>2</v>
      </c>
      <c r="D6" s="96" t="s">
        <v>39</v>
      </c>
      <c r="E6" s="96" t="s">
        <v>42</v>
      </c>
      <c r="H6" s="96" t="s">
        <v>12</v>
      </c>
      <c r="J6" s="96">
        <v>2025</v>
      </c>
    </row>
    <row r="7" spans="3:10" x14ac:dyDescent="0.2">
      <c r="C7" s="287" t="s">
        <v>3</v>
      </c>
      <c r="D7" s="96" t="s">
        <v>40</v>
      </c>
      <c r="E7" s="96" t="s">
        <v>41</v>
      </c>
      <c r="H7" s="96" t="s">
        <v>13</v>
      </c>
      <c r="J7" s="96">
        <v>2026</v>
      </c>
    </row>
    <row r="8" spans="3:10" x14ac:dyDescent="0.2">
      <c r="H8" s="96" t="s">
        <v>14</v>
      </c>
      <c r="J8" s="96">
        <v>2027</v>
      </c>
    </row>
    <row r="9" spans="3:10" x14ac:dyDescent="0.2">
      <c r="H9" s="96" t="s">
        <v>15</v>
      </c>
    </row>
    <row r="10" spans="3:10" x14ac:dyDescent="0.2">
      <c r="H10" s="96" t="s">
        <v>16</v>
      </c>
    </row>
    <row r="11" spans="3:10" x14ac:dyDescent="0.2">
      <c r="H11" s="96" t="s">
        <v>17</v>
      </c>
    </row>
    <row r="12" spans="3:10" x14ac:dyDescent="0.2">
      <c r="H12" s="96" t="s">
        <v>18</v>
      </c>
    </row>
    <row r="13" spans="3:10" x14ac:dyDescent="0.2">
      <c r="H13" s="96" t="s">
        <v>19</v>
      </c>
    </row>
    <row r="14" spans="3:10" x14ac:dyDescent="0.2">
      <c r="H14" s="96" t="s">
        <v>20</v>
      </c>
    </row>
    <row r="15" spans="3:10" x14ac:dyDescent="0.2">
      <c r="H15" s="96" t="s">
        <v>21</v>
      </c>
    </row>
    <row r="16" spans="3:10" x14ac:dyDescent="0.2">
      <c r="H16" s="96" t="s">
        <v>22</v>
      </c>
    </row>
    <row r="17" spans="8:8" x14ac:dyDescent="0.2">
      <c r="H17" s="96" t="s">
        <v>23</v>
      </c>
    </row>
    <row r="18" spans="8:8" x14ac:dyDescent="0.2">
      <c r="H18" s="96" t="s">
        <v>24</v>
      </c>
    </row>
    <row r="19" spans="8:8" x14ac:dyDescent="0.2">
      <c r="H19" s="96" t="s">
        <v>25</v>
      </c>
    </row>
    <row r="20" spans="8:8" x14ac:dyDescent="0.2">
      <c r="H20" s="96" t="s">
        <v>26</v>
      </c>
    </row>
    <row r="21" spans="8:8" x14ac:dyDescent="0.2">
      <c r="H21" s="96" t="s">
        <v>27</v>
      </c>
    </row>
    <row r="22" spans="8:8" x14ac:dyDescent="0.2">
      <c r="H22" s="96" t="s">
        <v>28</v>
      </c>
    </row>
    <row r="23" spans="8:8" x14ac:dyDescent="0.2">
      <c r="H23" s="96" t="s">
        <v>29</v>
      </c>
    </row>
    <row r="24" spans="8:8" x14ac:dyDescent="0.2">
      <c r="H24" s="96" t="s">
        <v>30</v>
      </c>
    </row>
    <row r="25" spans="8:8" x14ac:dyDescent="0.2">
      <c r="H25" s="96" t="s">
        <v>31</v>
      </c>
    </row>
    <row r="26" spans="8:8" x14ac:dyDescent="0.2">
      <c r="H26" s="96" t="s">
        <v>32</v>
      </c>
    </row>
    <row r="27" spans="8:8" x14ac:dyDescent="0.2">
      <c r="H27" s="96" t="s">
        <v>33</v>
      </c>
    </row>
    <row r="28" spans="8:8" x14ac:dyDescent="0.2">
      <c r="H28" s="96" t="s">
        <v>34</v>
      </c>
    </row>
    <row r="29" spans="8:8" x14ac:dyDescent="0.2">
      <c r="H29" s="96" t="s">
        <v>35</v>
      </c>
    </row>
    <row r="30" spans="8:8" x14ac:dyDescent="0.2">
      <c r="H30" s="96" t="s">
        <v>36</v>
      </c>
    </row>
    <row r="31" spans="8:8" x14ac:dyDescent="0.2">
      <c r="H31" s="96" t="s">
        <v>37</v>
      </c>
    </row>
  </sheetData>
  <sheetProtection algorithmName="SHA-512" hashValue="07jXHBaaQSiSeUHgidv/HHAsnZQNyK4wEcMhCHCM0Q9DvNrpq8NbilvRR7xqu2tpPme+Sc9zjvSImXaZDKmx6g==" saltValue="rsMwSYVUcoow1BJbORU5Ig==" spinCount="100000" sheet="1" objects="1" scenarios="1"/>
  <pageMargins left="0.7" right="0.7" top="0.78740157499999996" bottom="0.78740157499999996" header="0.3" footer="0.3"/>
  <pageSetup paperSize="9" orientation="landscape" r:id="rId1"/>
  <headerFooter>
    <oddHeader>&amp;LKennzahlenraster IAS 2024-2027 (KIP 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70581-0574-4A23-8639-20F56AFC5DC8}">
  <sheetPr codeName="Tabelle16">
    <tabColor rgb="FFFFC000"/>
    <pageSetUpPr fitToPage="1"/>
  </sheetPr>
  <dimension ref="B1:AA80"/>
  <sheetViews>
    <sheetView showGridLines="0" zoomScaleNormal="100" zoomScalePageLayoutView="90" workbookViewId="0">
      <selection activeCell="G2" sqref="G2"/>
    </sheetView>
  </sheetViews>
  <sheetFormatPr baseColWidth="10" defaultColWidth="11" defaultRowHeight="14.25" x14ac:dyDescent="0.2"/>
  <cols>
    <col min="1" max="1" width="2.625" style="53" customWidth="1"/>
    <col min="2" max="2" width="6.875" style="53" customWidth="1"/>
    <col min="3" max="3" width="7.25" style="53" bestFit="1" customWidth="1"/>
    <col min="4" max="4" width="5.25" style="76" customWidth="1"/>
    <col min="5" max="5" width="3.875" style="76" bestFit="1" customWidth="1"/>
    <col min="6" max="6" width="27.375" style="53" bestFit="1" customWidth="1"/>
    <col min="7" max="8" width="30.625" style="53" customWidth="1"/>
    <col min="9" max="24" width="10.625" style="53" customWidth="1"/>
    <col min="25" max="27" width="15.875" style="53" customWidth="1"/>
    <col min="28" max="28" width="2.625" style="53" customWidth="1"/>
    <col min="29" max="16384" width="11" style="53"/>
  </cols>
  <sheetData>
    <row r="1" spans="2:27" ht="30" customHeight="1" x14ac:dyDescent="0.2">
      <c r="B1" s="374" t="s">
        <v>43</v>
      </c>
      <c r="C1" s="374"/>
      <c r="D1" s="374"/>
      <c r="E1" s="374"/>
      <c r="F1" s="374"/>
      <c r="G1" s="374"/>
      <c r="H1" s="374"/>
      <c r="I1" s="374"/>
      <c r="J1" s="374"/>
      <c r="K1" s="374"/>
      <c r="L1" s="374"/>
      <c r="M1" s="374"/>
      <c r="N1" s="374"/>
      <c r="O1" s="374"/>
      <c r="P1" s="374"/>
      <c r="Q1" s="374"/>
      <c r="R1" s="374"/>
      <c r="S1" s="374"/>
      <c r="T1" s="374"/>
      <c r="U1" s="374"/>
      <c r="V1" s="374"/>
      <c r="W1" s="374"/>
      <c r="X1" s="374"/>
      <c r="Y1" s="374"/>
      <c r="Z1" s="374"/>
      <c r="AA1" s="285"/>
    </row>
    <row r="2" spans="2:27" ht="15" customHeight="1" x14ac:dyDescent="0.2">
      <c r="D2" s="58"/>
      <c r="E2" s="58"/>
      <c r="F2" s="59"/>
    </row>
    <row r="3" spans="2:27" s="60" customFormat="1" ht="60" customHeight="1" x14ac:dyDescent="0.2">
      <c r="B3" s="141" t="s">
        <v>132</v>
      </c>
      <c r="C3" s="141" t="s">
        <v>73</v>
      </c>
      <c r="D3" s="141" t="s">
        <v>136</v>
      </c>
      <c r="E3" s="141" t="s">
        <v>137</v>
      </c>
      <c r="F3" s="141" t="s">
        <v>102</v>
      </c>
      <c r="G3" s="141" t="s">
        <v>101</v>
      </c>
      <c r="H3" s="141" t="s">
        <v>133</v>
      </c>
      <c r="I3" s="184" t="s">
        <v>173</v>
      </c>
      <c r="J3" s="184" t="s">
        <v>174</v>
      </c>
      <c r="K3" s="184" t="s">
        <v>175</v>
      </c>
      <c r="L3" s="184" t="s">
        <v>176</v>
      </c>
      <c r="M3" s="184" t="s">
        <v>177</v>
      </c>
      <c r="N3" s="184" t="s">
        <v>178</v>
      </c>
      <c r="O3" s="184" t="s">
        <v>179</v>
      </c>
      <c r="P3" s="184" t="s">
        <v>180</v>
      </c>
      <c r="Q3" s="184" t="s">
        <v>181</v>
      </c>
      <c r="R3" s="184" t="s">
        <v>182</v>
      </c>
      <c r="S3" s="184" t="s">
        <v>183</v>
      </c>
      <c r="T3" s="184" t="s">
        <v>184</v>
      </c>
      <c r="U3" s="184" t="s">
        <v>185</v>
      </c>
      <c r="V3" s="184" t="s">
        <v>186</v>
      </c>
      <c r="W3" s="184" t="s">
        <v>187</v>
      </c>
      <c r="X3" s="184" t="s">
        <v>188</v>
      </c>
      <c r="Y3" s="142" t="s">
        <v>138</v>
      </c>
      <c r="Z3" s="142" t="s">
        <v>139</v>
      </c>
      <c r="AA3" s="142" t="s">
        <v>54</v>
      </c>
    </row>
    <row r="4" spans="2:27" s="61" customFormat="1" ht="30" customHeight="1" x14ac:dyDescent="0.2">
      <c r="B4" s="143" t="str">
        <f>IF('Table des matières'!$E$3&lt;&gt;0,'Table des matières'!$E$3,"")</f>
        <v/>
      </c>
      <c r="C4" s="143" t="str">
        <f>IF('Table des matières'!$C$3&lt;&gt;0,'Table des matières'!$C$3,"")</f>
        <v/>
      </c>
      <c r="D4" s="144" t="s">
        <v>104</v>
      </c>
      <c r="E4" s="144">
        <v>2</v>
      </c>
      <c r="F4" s="144" t="s">
        <v>134</v>
      </c>
      <c r="G4" s="145" t="s">
        <v>154</v>
      </c>
      <c r="H4" s="180" t="s">
        <v>190</v>
      </c>
      <c r="I4" s="13">
        <f>'Ind AIS N°2'!D8</f>
        <v>0</v>
      </c>
      <c r="J4" s="13">
        <f>'Ind AIS N°2'!E8</f>
        <v>0</v>
      </c>
      <c r="K4" s="13">
        <f>'Ind AIS N°2'!F8</f>
        <v>0</v>
      </c>
      <c r="L4" s="13">
        <f>'Ind AIS N°2'!G8</f>
        <v>0</v>
      </c>
      <c r="M4" s="13">
        <f>'Ind AIS N°2'!H8</f>
        <v>0</v>
      </c>
      <c r="N4" s="13">
        <f>'Ind AIS N°2'!I8</f>
        <v>0</v>
      </c>
      <c r="O4" s="13">
        <f>'Ind AIS N°2'!J8</f>
        <v>0</v>
      </c>
      <c r="P4" s="13">
        <f>'Ind AIS N°2'!K8</f>
        <v>0</v>
      </c>
      <c r="Q4" s="13">
        <f>'Ind AIS N°2'!L8</f>
        <v>0</v>
      </c>
      <c r="R4" s="13">
        <f>'Ind AIS N°2'!M8</f>
        <v>0</v>
      </c>
      <c r="S4" s="13">
        <f>'Ind AIS N°2'!N8</f>
        <v>0</v>
      </c>
      <c r="T4" s="13">
        <f>'Ind AIS N°2'!O8</f>
        <v>0</v>
      </c>
      <c r="U4" s="13">
        <f>'Ind AIS N°2'!P8</f>
        <v>0</v>
      </c>
      <c r="V4" s="13">
        <f>'Ind AIS N°2'!Q8</f>
        <v>0</v>
      </c>
      <c r="W4" s="13">
        <f>'Ind AIS N°2'!R8</f>
        <v>0</v>
      </c>
      <c r="X4" s="13">
        <f>'Ind AIS N°2'!S8</f>
        <v>0</v>
      </c>
      <c r="Y4" s="266"/>
      <c r="Z4" s="266"/>
      <c r="AA4" s="265" t="str">
        <f>IF('Ind AIS N°2'!U6=0,"",'Ind AIS N°2'!U6)</f>
        <v/>
      </c>
    </row>
    <row r="5" spans="2:27" s="61" customFormat="1" ht="30" customHeight="1" x14ac:dyDescent="0.2">
      <c r="B5" s="143" t="str">
        <f>IF('Table des matières'!$E$3&lt;&gt;0,'Table des matières'!$E$3,"")</f>
        <v/>
      </c>
      <c r="C5" s="143" t="str">
        <f>IF('Table des matières'!$C$3&lt;&gt;0,'Table des matières'!$C$3,"")</f>
        <v/>
      </c>
      <c r="D5" s="144" t="s">
        <v>104</v>
      </c>
      <c r="E5" s="144">
        <v>2</v>
      </c>
      <c r="F5" s="144" t="s">
        <v>134</v>
      </c>
      <c r="G5" s="145" t="s">
        <v>154</v>
      </c>
      <c r="H5" s="180" t="s">
        <v>191</v>
      </c>
      <c r="I5" s="13">
        <f>'Ind AIS N°2'!D9</f>
        <v>0</v>
      </c>
      <c r="J5" s="13">
        <f>'Ind AIS N°2'!E9</f>
        <v>0</v>
      </c>
      <c r="K5" s="13">
        <f>'Ind AIS N°2'!F9</f>
        <v>0</v>
      </c>
      <c r="L5" s="13">
        <f>'Ind AIS N°2'!G9</f>
        <v>0</v>
      </c>
      <c r="M5" s="13">
        <f>'Ind AIS N°2'!H9</f>
        <v>0</v>
      </c>
      <c r="N5" s="13">
        <f>'Ind AIS N°2'!I9</f>
        <v>0</v>
      </c>
      <c r="O5" s="13">
        <f>'Ind AIS N°2'!J9</f>
        <v>0</v>
      </c>
      <c r="P5" s="13">
        <f>'Ind AIS N°2'!K9</f>
        <v>0</v>
      </c>
      <c r="Q5" s="13">
        <f>'Ind AIS N°2'!L9</f>
        <v>0</v>
      </c>
      <c r="R5" s="13">
        <f>'Ind AIS N°2'!M9</f>
        <v>0</v>
      </c>
      <c r="S5" s="13">
        <f>'Ind AIS N°2'!N9</f>
        <v>0</v>
      </c>
      <c r="T5" s="13">
        <f>'Ind AIS N°2'!O9</f>
        <v>0</v>
      </c>
      <c r="U5" s="13">
        <f>'Ind AIS N°2'!P9</f>
        <v>0</v>
      </c>
      <c r="V5" s="13">
        <f>'Ind AIS N°2'!Q9</f>
        <v>0</v>
      </c>
      <c r="W5" s="13">
        <f>'Ind AIS N°2'!R9</f>
        <v>0</v>
      </c>
      <c r="X5" s="13">
        <f>'Ind AIS N°2'!S9</f>
        <v>0</v>
      </c>
      <c r="Y5" s="266"/>
      <c r="Z5" s="266"/>
      <c r="AA5" s="266"/>
    </row>
    <row r="6" spans="2:27" s="61" customFormat="1" ht="30" customHeight="1" x14ac:dyDescent="0.2">
      <c r="B6" s="143" t="str">
        <f>IF('Table des matières'!$E$3&lt;&gt;0,'Table des matières'!$E$3,"")</f>
        <v/>
      </c>
      <c r="C6" s="143" t="str">
        <f>IF('Table des matières'!$C$3&lt;&gt;0,'Table des matières'!$C$3,"")</f>
        <v/>
      </c>
      <c r="D6" s="144" t="s">
        <v>104</v>
      </c>
      <c r="E6" s="144">
        <v>2</v>
      </c>
      <c r="F6" s="144" t="s">
        <v>134</v>
      </c>
      <c r="G6" s="145" t="s">
        <v>154</v>
      </c>
      <c r="H6" s="180" t="s">
        <v>192</v>
      </c>
      <c r="I6" s="13">
        <f>'Ind AIS N°2'!D10</f>
        <v>0</v>
      </c>
      <c r="J6" s="13">
        <f>'Ind AIS N°2'!E10</f>
        <v>0</v>
      </c>
      <c r="K6" s="13">
        <f>'Ind AIS N°2'!F10</f>
        <v>0</v>
      </c>
      <c r="L6" s="13">
        <f>'Ind AIS N°2'!G10</f>
        <v>0</v>
      </c>
      <c r="M6" s="13">
        <f>'Ind AIS N°2'!H10</f>
        <v>0</v>
      </c>
      <c r="N6" s="13">
        <f>'Ind AIS N°2'!I10</f>
        <v>0</v>
      </c>
      <c r="O6" s="13">
        <f>'Ind AIS N°2'!J10</f>
        <v>0</v>
      </c>
      <c r="P6" s="13">
        <f>'Ind AIS N°2'!K10</f>
        <v>0</v>
      </c>
      <c r="Q6" s="13">
        <f>'Ind AIS N°2'!L10</f>
        <v>0</v>
      </c>
      <c r="R6" s="13">
        <f>'Ind AIS N°2'!M10</f>
        <v>0</v>
      </c>
      <c r="S6" s="13">
        <f>'Ind AIS N°2'!N10</f>
        <v>0</v>
      </c>
      <c r="T6" s="13">
        <f>'Ind AIS N°2'!O10</f>
        <v>0</v>
      </c>
      <c r="U6" s="13">
        <f>'Ind AIS N°2'!P10</f>
        <v>0</v>
      </c>
      <c r="V6" s="13">
        <f>'Ind AIS N°2'!Q10</f>
        <v>0</v>
      </c>
      <c r="W6" s="13">
        <f>'Ind AIS N°2'!R10</f>
        <v>0</v>
      </c>
      <c r="X6" s="13">
        <f>'Ind AIS N°2'!S10</f>
        <v>0</v>
      </c>
      <c r="Y6" s="266"/>
      <c r="Z6" s="266"/>
      <c r="AA6" s="266"/>
    </row>
    <row r="7" spans="2:27" s="61" customFormat="1" ht="30" customHeight="1" x14ac:dyDescent="0.2">
      <c r="B7" s="143" t="str">
        <f>IF('Table des matières'!$E$3&lt;&gt;0,'Table des matières'!$E$3,"")</f>
        <v/>
      </c>
      <c r="C7" s="143" t="str">
        <f>IF('Table des matières'!$C$3&lt;&gt;0,'Table des matières'!$C$3,"")</f>
        <v/>
      </c>
      <c r="D7" s="144" t="s">
        <v>104</v>
      </c>
      <c r="E7" s="144">
        <v>2</v>
      </c>
      <c r="F7" s="144" t="s">
        <v>134</v>
      </c>
      <c r="G7" s="145" t="s">
        <v>154</v>
      </c>
      <c r="H7" s="180" t="s">
        <v>193</v>
      </c>
      <c r="I7" s="13">
        <f>'Ind AIS N°2'!D11</f>
        <v>0</v>
      </c>
      <c r="J7" s="13">
        <f>'Ind AIS N°2'!E11</f>
        <v>0</v>
      </c>
      <c r="K7" s="13">
        <f>'Ind AIS N°2'!F11</f>
        <v>0</v>
      </c>
      <c r="L7" s="13">
        <f>'Ind AIS N°2'!G11</f>
        <v>0</v>
      </c>
      <c r="M7" s="13">
        <f>'Ind AIS N°2'!H11</f>
        <v>0</v>
      </c>
      <c r="N7" s="13">
        <f>'Ind AIS N°2'!I11</f>
        <v>0</v>
      </c>
      <c r="O7" s="13">
        <f>'Ind AIS N°2'!J11</f>
        <v>0</v>
      </c>
      <c r="P7" s="13">
        <f>'Ind AIS N°2'!K11</f>
        <v>0</v>
      </c>
      <c r="Q7" s="13">
        <f>'Ind AIS N°2'!L11</f>
        <v>0</v>
      </c>
      <c r="R7" s="13">
        <f>'Ind AIS N°2'!M11</f>
        <v>0</v>
      </c>
      <c r="S7" s="13">
        <f>'Ind AIS N°2'!N11</f>
        <v>0</v>
      </c>
      <c r="T7" s="13">
        <f>'Ind AIS N°2'!O11</f>
        <v>0</v>
      </c>
      <c r="U7" s="13">
        <f>'Ind AIS N°2'!P11</f>
        <v>0</v>
      </c>
      <c r="V7" s="13">
        <f>'Ind AIS N°2'!Q11</f>
        <v>0</v>
      </c>
      <c r="W7" s="13">
        <f>'Ind AIS N°2'!R11</f>
        <v>0</v>
      </c>
      <c r="X7" s="13">
        <f>'Ind AIS N°2'!S11</f>
        <v>0</v>
      </c>
      <c r="Y7" s="266"/>
      <c r="Z7" s="266"/>
      <c r="AA7" s="266"/>
    </row>
    <row r="8" spans="2:27" s="61" customFormat="1" ht="30" customHeight="1" x14ac:dyDescent="0.2">
      <c r="B8" s="143" t="str">
        <f>IF('Table des matières'!$E$3&lt;&gt;0,'Table des matières'!$E$3,"")</f>
        <v/>
      </c>
      <c r="C8" s="143" t="str">
        <f>IF('Table des matières'!$C$3&lt;&gt;0,'Table des matières'!$C$3,"")</f>
        <v/>
      </c>
      <c r="D8" s="144" t="s">
        <v>104</v>
      </c>
      <c r="E8" s="144">
        <v>2</v>
      </c>
      <c r="F8" s="144" t="s">
        <v>134</v>
      </c>
      <c r="G8" s="145" t="s">
        <v>154</v>
      </c>
      <c r="H8" s="180" t="s">
        <v>194</v>
      </c>
      <c r="I8" s="13">
        <f>'Ind AIS N°2'!D12</f>
        <v>0</v>
      </c>
      <c r="J8" s="13">
        <f>'Ind AIS N°2'!E12</f>
        <v>0</v>
      </c>
      <c r="K8" s="13">
        <f>'Ind AIS N°2'!F12</f>
        <v>0</v>
      </c>
      <c r="L8" s="13">
        <f>'Ind AIS N°2'!G12</f>
        <v>0</v>
      </c>
      <c r="M8" s="13">
        <f>'Ind AIS N°2'!H12</f>
        <v>0</v>
      </c>
      <c r="N8" s="13">
        <f>'Ind AIS N°2'!I12</f>
        <v>0</v>
      </c>
      <c r="O8" s="13">
        <f>'Ind AIS N°2'!J12</f>
        <v>0</v>
      </c>
      <c r="P8" s="13">
        <f>'Ind AIS N°2'!K12</f>
        <v>0</v>
      </c>
      <c r="Q8" s="13">
        <f>'Ind AIS N°2'!L12</f>
        <v>0</v>
      </c>
      <c r="R8" s="13">
        <f>'Ind AIS N°2'!M12</f>
        <v>0</v>
      </c>
      <c r="S8" s="13">
        <f>'Ind AIS N°2'!N12</f>
        <v>0</v>
      </c>
      <c r="T8" s="13">
        <f>'Ind AIS N°2'!O12</f>
        <v>0</v>
      </c>
      <c r="U8" s="13">
        <f>'Ind AIS N°2'!P12</f>
        <v>0</v>
      </c>
      <c r="V8" s="13">
        <f>'Ind AIS N°2'!Q12</f>
        <v>0</v>
      </c>
      <c r="W8" s="13">
        <f>'Ind AIS N°2'!R12</f>
        <v>0</v>
      </c>
      <c r="X8" s="13">
        <f>'Ind AIS N°2'!S12</f>
        <v>0</v>
      </c>
      <c r="Y8" s="266"/>
      <c r="Z8" s="266"/>
      <c r="AA8" s="266"/>
    </row>
    <row r="9" spans="2:27" s="61" customFormat="1" ht="30" customHeight="1" x14ac:dyDescent="0.2">
      <c r="B9" s="143" t="str">
        <f>IF('Table des matières'!$E$3&lt;&gt;0,'Table des matières'!$E$3,"")</f>
        <v/>
      </c>
      <c r="C9" s="143" t="str">
        <f>IF('Table des matières'!$C$3&lt;&gt;0,'Table des matières'!$C$3,"")</f>
        <v/>
      </c>
      <c r="D9" s="144" t="s">
        <v>104</v>
      </c>
      <c r="E9" s="144">
        <v>2</v>
      </c>
      <c r="F9" s="144" t="s">
        <v>134</v>
      </c>
      <c r="G9" s="145" t="s">
        <v>154</v>
      </c>
      <c r="H9" s="180" t="s">
        <v>195</v>
      </c>
      <c r="I9" s="13">
        <f>'Ind AIS N°2'!D13</f>
        <v>0</v>
      </c>
      <c r="J9" s="13">
        <f>'Ind AIS N°2'!E13</f>
        <v>0</v>
      </c>
      <c r="K9" s="13">
        <f>'Ind AIS N°2'!F13</f>
        <v>0</v>
      </c>
      <c r="L9" s="13">
        <f>'Ind AIS N°2'!G13</f>
        <v>0</v>
      </c>
      <c r="M9" s="13">
        <f>'Ind AIS N°2'!H13</f>
        <v>0</v>
      </c>
      <c r="N9" s="13">
        <f>'Ind AIS N°2'!I13</f>
        <v>0</v>
      </c>
      <c r="O9" s="13">
        <f>'Ind AIS N°2'!J13</f>
        <v>0</v>
      </c>
      <c r="P9" s="13">
        <f>'Ind AIS N°2'!K13</f>
        <v>0</v>
      </c>
      <c r="Q9" s="13">
        <f>'Ind AIS N°2'!L13</f>
        <v>0</v>
      </c>
      <c r="R9" s="13">
        <f>'Ind AIS N°2'!M13</f>
        <v>0</v>
      </c>
      <c r="S9" s="13">
        <f>'Ind AIS N°2'!N13</f>
        <v>0</v>
      </c>
      <c r="T9" s="13">
        <f>'Ind AIS N°2'!O13</f>
        <v>0</v>
      </c>
      <c r="U9" s="13">
        <f>'Ind AIS N°2'!P13</f>
        <v>0</v>
      </c>
      <c r="V9" s="13">
        <f>'Ind AIS N°2'!Q13</f>
        <v>0</v>
      </c>
      <c r="W9" s="13">
        <f>'Ind AIS N°2'!R13</f>
        <v>0</v>
      </c>
      <c r="X9" s="13">
        <f>'Ind AIS N°2'!S13</f>
        <v>0</v>
      </c>
      <c r="Y9" s="266"/>
      <c r="Z9" s="266"/>
      <c r="AA9" s="266"/>
    </row>
    <row r="10" spans="2:27" s="61" customFormat="1" ht="30" customHeight="1" x14ac:dyDescent="0.2">
      <c r="B10" s="143" t="str">
        <f>IF('Table des matières'!$E$3&lt;&gt;0,'Table des matières'!$E$3,"")</f>
        <v/>
      </c>
      <c r="C10" s="143" t="str">
        <f>IF('Table des matières'!$C$3&lt;&gt;0,'Table des matières'!$C$3,"")</f>
        <v/>
      </c>
      <c r="D10" s="144" t="s">
        <v>104</v>
      </c>
      <c r="E10" s="144">
        <v>2</v>
      </c>
      <c r="F10" s="144" t="s">
        <v>134</v>
      </c>
      <c r="G10" s="145" t="s">
        <v>154</v>
      </c>
      <c r="H10" s="180" t="s">
        <v>196</v>
      </c>
      <c r="I10" s="13">
        <f>'Ind AIS N°2'!D14</f>
        <v>0</v>
      </c>
      <c r="J10" s="13">
        <f>'Ind AIS N°2'!E14</f>
        <v>0</v>
      </c>
      <c r="K10" s="13">
        <f>'Ind AIS N°2'!F14</f>
        <v>0</v>
      </c>
      <c r="L10" s="13">
        <f>'Ind AIS N°2'!G14</f>
        <v>0</v>
      </c>
      <c r="M10" s="13">
        <f>'Ind AIS N°2'!H14</f>
        <v>0</v>
      </c>
      <c r="N10" s="13">
        <f>'Ind AIS N°2'!I14</f>
        <v>0</v>
      </c>
      <c r="O10" s="13">
        <f>'Ind AIS N°2'!J14</f>
        <v>0</v>
      </c>
      <c r="P10" s="13">
        <f>'Ind AIS N°2'!K14</f>
        <v>0</v>
      </c>
      <c r="Q10" s="13">
        <f>'Ind AIS N°2'!L14</f>
        <v>0</v>
      </c>
      <c r="R10" s="13">
        <f>'Ind AIS N°2'!M14</f>
        <v>0</v>
      </c>
      <c r="S10" s="13">
        <f>'Ind AIS N°2'!N14</f>
        <v>0</v>
      </c>
      <c r="T10" s="13">
        <f>'Ind AIS N°2'!O14</f>
        <v>0</v>
      </c>
      <c r="U10" s="13">
        <f>'Ind AIS N°2'!P14</f>
        <v>0</v>
      </c>
      <c r="V10" s="13">
        <f>'Ind AIS N°2'!Q14</f>
        <v>0</v>
      </c>
      <c r="W10" s="13">
        <f>'Ind AIS N°2'!R14</f>
        <v>0</v>
      </c>
      <c r="X10" s="13">
        <f>'Ind AIS N°2'!S14</f>
        <v>0</v>
      </c>
      <c r="Y10" s="266"/>
      <c r="Z10" s="266"/>
      <c r="AA10" s="266"/>
    </row>
    <row r="11" spans="2:27" s="61" customFormat="1" ht="30" customHeight="1" x14ac:dyDescent="0.2">
      <c r="B11" s="143" t="str">
        <f>IF('Table des matières'!$E$3&lt;&gt;0,'Table des matières'!$E$3,"")</f>
        <v/>
      </c>
      <c r="C11" s="143" t="str">
        <f>IF('Table des matières'!$C$3&lt;&gt;0,'Table des matières'!$C$3,"")</f>
        <v/>
      </c>
      <c r="D11" s="144" t="s">
        <v>104</v>
      </c>
      <c r="E11" s="144">
        <v>2</v>
      </c>
      <c r="F11" s="144" t="s">
        <v>134</v>
      </c>
      <c r="G11" s="145" t="s">
        <v>154</v>
      </c>
      <c r="H11" s="180" t="s">
        <v>197</v>
      </c>
      <c r="I11" s="13">
        <f>'Ind AIS N°2'!D15</f>
        <v>0</v>
      </c>
      <c r="J11" s="13">
        <f>'Ind AIS N°2'!E15</f>
        <v>0</v>
      </c>
      <c r="K11" s="13">
        <f>'Ind AIS N°2'!F15</f>
        <v>0</v>
      </c>
      <c r="L11" s="13">
        <f>'Ind AIS N°2'!G15</f>
        <v>0</v>
      </c>
      <c r="M11" s="13">
        <f>'Ind AIS N°2'!H15</f>
        <v>0</v>
      </c>
      <c r="N11" s="13">
        <f>'Ind AIS N°2'!I15</f>
        <v>0</v>
      </c>
      <c r="O11" s="13">
        <f>'Ind AIS N°2'!J15</f>
        <v>0</v>
      </c>
      <c r="P11" s="13">
        <f>'Ind AIS N°2'!K15</f>
        <v>0</v>
      </c>
      <c r="Q11" s="13">
        <f>'Ind AIS N°2'!L15</f>
        <v>0</v>
      </c>
      <c r="R11" s="13">
        <f>'Ind AIS N°2'!M15</f>
        <v>0</v>
      </c>
      <c r="S11" s="13">
        <f>'Ind AIS N°2'!N15</f>
        <v>0</v>
      </c>
      <c r="T11" s="13">
        <f>'Ind AIS N°2'!O15</f>
        <v>0</v>
      </c>
      <c r="U11" s="13">
        <f>'Ind AIS N°2'!P15</f>
        <v>0</v>
      </c>
      <c r="V11" s="13">
        <f>'Ind AIS N°2'!Q15</f>
        <v>0</v>
      </c>
      <c r="W11" s="13">
        <f>'Ind AIS N°2'!R15</f>
        <v>0</v>
      </c>
      <c r="X11" s="13">
        <f>'Ind AIS N°2'!S15</f>
        <v>0</v>
      </c>
      <c r="Y11" s="266"/>
      <c r="Z11" s="266"/>
      <c r="AA11" s="266"/>
    </row>
    <row r="12" spans="2:27" s="61" customFormat="1" ht="30" customHeight="1" x14ac:dyDescent="0.2">
      <c r="B12" s="143" t="str">
        <f>IF('Table des matières'!$E$3&lt;&gt;0,'Table des matières'!$E$3,"")</f>
        <v/>
      </c>
      <c r="C12" s="143" t="str">
        <f>IF('Table des matières'!$C$3&lt;&gt;0,'Table des matières'!$C$3,"")</f>
        <v/>
      </c>
      <c r="D12" s="144" t="s">
        <v>104</v>
      </c>
      <c r="E12" s="144">
        <v>2</v>
      </c>
      <c r="F12" s="144" t="s">
        <v>134</v>
      </c>
      <c r="G12" s="145" t="s">
        <v>154</v>
      </c>
      <c r="H12" s="180" t="s">
        <v>198</v>
      </c>
      <c r="I12" s="13">
        <f>'Ind AIS N°2'!D16</f>
        <v>0</v>
      </c>
      <c r="J12" s="13">
        <f>'Ind AIS N°2'!E16</f>
        <v>0</v>
      </c>
      <c r="K12" s="13">
        <f>'Ind AIS N°2'!F16</f>
        <v>0</v>
      </c>
      <c r="L12" s="13">
        <f>'Ind AIS N°2'!G16</f>
        <v>0</v>
      </c>
      <c r="M12" s="13">
        <f>'Ind AIS N°2'!H16</f>
        <v>0</v>
      </c>
      <c r="N12" s="13">
        <f>'Ind AIS N°2'!I16</f>
        <v>0</v>
      </c>
      <c r="O12" s="13">
        <f>'Ind AIS N°2'!J16</f>
        <v>0</v>
      </c>
      <c r="P12" s="13">
        <f>'Ind AIS N°2'!K16</f>
        <v>0</v>
      </c>
      <c r="Q12" s="13">
        <f>'Ind AIS N°2'!L16</f>
        <v>0</v>
      </c>
      <c r="R12" s="13">
        <f>'Ind AIS N°2'!M16</f>
        <v>0</v>
      </c>
      <c r="S12" s="13">
        <f>'Ind AIS N°2'!N16</f>
        <v>0</v>
      </c>
      <c r="T12" s="13">
        <f>'Ind AIS N°2'!O16</f>
        <v>0</v>
      </c>
      <c r="U12" s="13">
        <f>'Ind AIS N°2'!P16</f>
        <v>0</v>
      </c>
      <c r="V12" s="13">
        <f>'Ind AIS N°2'!Q16</f>
        <v>0</v>
      </c>
      <c r="W12" s="13">
        <f>'Ind AIS N°2'!R16</f>
        <v>0</v>
      </c>
      <c r="X12" s="13">
        <f>'Ind AIS N°2'!S16</f>
        <v>0</v>
      </c>
      <c r="Y12" s="266"/>
      <c r="Z12" s="266"/>
      <c r="AA12" s="266"/>
    </row>
    <row r="13" spans="2:27" s="61" customFormat="1" ht="30" customHeight="1" x14ac:dyDescent="0.2">
      <c r="B13" s="143" t="str">
        <f>IF('Table des matières'!$E$3&lt;&gt;0,'Table des matières'!$E$3,"")</f>
        <v/>
      </c>
      <c r="C13" s="143" t="str">
        <f>IF('Table des matières'!$C$3&lt;&gt;0,'Table des matières'!$C$3,"")</f>
        <v/>
      </c>
      <c r="D13" s="144" t="s">
        <v>104</v>
      </c>
      <c r="E13" s="144">
        <v>2</v>
      </c>
      <c r="F13" s="144" t="s">
        <v>134</v>
      </c>
      <c r="G13" s="145" t="s">
        <v>154</v>
      </c>
      <c r="H13" s="180" t="s">
        <v>199</v>
      </c>
      <c r="I13" s="13">
        <f>'Ind AIS N°2'!D17</f>
        <v>0</v>
      </c>
      <c r="J13" s="13">
        <f>'Ind AIS N°2'!E17</f>
        <v>0</v>
      </c>
      <c r="K13" s="13">
        <f>'Ind AIS N°2'!F17</f>
        <v>0</v>
      </c>
      <c r="L13" s="13">
        <f>'Ind AIS N°2'!G17</f>
        <v>0</v>
      </c>
      <c r="M13" s="13">
        <f>'Ind AIS N°2'!H17</f>
        <v>0</v>
      </c>
      <c r="N13" s="13">
        <f>'Ind AIS N°2'!I17</f>
        <v>0</v>
      </c>
      <c r="O13" s="13">
        <f>'Ind AIS N°2'!J17</f>
        <v>0</v>
      </c>
      <c r="P13" s="13">
        <f>'Ind AIS N°2'!K17</f>
        <v>0</v>
      </c>
      <c r="Q13" s="13">
        <f>'Ind AIS N°2'!L17</f>
        <v>0</v>
      </c>
      <c r="R13" s="13">
        <f>'Ind AIS N°2'!M17</f>
        <v>0</v>
      </c>
      <c r="S13" s="13">
        <f>'Ind AIS N°2'!N17</f>
        <v>0</v>
      </c>
      <c r="T13" s="13">
        <f>'Ind AIS N°2'!O17</f>
        <v>0</v>
      </c>
      <c r="U13" s="13">
        <f>'Ind AIS N°2'!P17</f>
        <v>0</v>
      </c>
      <c r="V13" s="13">
        <f>'Ind AIS N°2'!Q17</f>
        <v>0</v>
      </c>
      <c r="W13" s="13">
        <f>'Ind AIS N°2'!R17</f>
        <v>0</v>
      </c>
      <c r="X13" s="13">
        <f>'Ind AIS N°2'!S17</f>
        <v>0</v>
      </c>
      <c r="Y13" s="266"/>
      <c r="Z13" s="266"/>
      <c r="AA13" s="266"/>
    </row>
    <row r="14" spans="2:27" s="61" customFormat="1" ht="30" customHeight="1" x14ac:dyDescent="0.2">
      <c r="B14" s="143" t="str">
        <f>IF('Table des matières'!$E$3&lt;&gt;0,'Table des matières'!$E$3,"")</f>
        <v/>
      </c>
      <c r="C14" s="143" t="str">
        <f>IF('Table des matières'!$C$3&lt;&gt;0,'Table des matières'!$C$3,"")</f>
        <v/>
      </c>
      <c r="D14" s="144" t="s">
        <v>104</v>
      </c>
      <c r="E14" s="144">
        <v>2</v>
      </c>
      <c r="F14" s="144" t="s">
        <v>134</v>
      </c>
      <c r="G14" s="145" t="s">
        <v>154</v>
      </c>
      <c r="H14" s="180" t="s">
        <v>200</v>
      </c>
      <c r="I14" s="13">
        <f>'Ind AIS N°2'!D18</f>
        <v>0</v>
      </c>
      <c r="J14" s="13">
        <f>'Ind AIS N°2'!E18</f>
        <v>0</v>
      </c>
      <c r="K14" s="13">
        <f>'Ind AIS N°2'!F18</f>
        <v>0</v>
      </c>
      <c r="L14" s="13">
        <f>'Ind AIS N°2'!G18</f>
        <v>0</v>
      </c>
      <c r="M14" s="13">
        <f>'Ind AIS N°2'!H18</f>
        <v>0</v>
      </c>
      <c r="N14" s="13">
        <f>'Ind AIS N°2'!I18</f>
        <v>0</v>
      </c>
      <c r="O14" s="13">
        <f>'Ind AIS N°2'!J18</f>
        <v>0</v>
      </c>
      <c r="P14" s="13">
        <f>'Ind AIS N°2'!K18</f>
        <v>0</v>
      </c>
      <c r="Q14" s="13">
        <f>'Ind AIS N°2'!L18</f>
        <v>0</v>
      </c>
      <c r="R14" s="13">
        <f>'Ind AIS N°2'!M18</f>
        <v>0</v>
      </c>
      <c r="S14" s="13">
        <f>'Ind AIS N°2'!N18</f>
        <v>0</v>
      </c>
      <c r="T14" s="13">
        <f>'Ind AIS N°2'!O18</f>
        <v>0</v>
      </c>
      <c r="U14" s="13">
        <f>'Ind AIS N°2'!P18</f>
        <v>0</v>
      </c>
      <c r="V14" s="13">
        <f>'Ind AIS N°2'!Q18</f>
        <v>0</v>
      </c>
      <c r="W14" s="13">
        <f>'Ind AIS N°2'!R18</f>
        <v>0</v>
      </c>
      <c r="X14" s="13">
        <f>'Ind AIS N°2'!S18</f>
        <v>0</v>
      </c>
      <c r="Y14" s="266"/>
      <c r="Z14" s="266"/>
      <c r="AA14" s="266"/>
    </row>
    <row r="15" spans="2:27" s="61" customFormat="1" ht="30" customHeight="1" x14ac:dyDescent="0.2">
      <c r="B15" s="143" t="str">
        <f>IF('Table des matières'!$E$3&lt;&gt;0,'Table des matières'!$E$3,"")</f>
        <v/>
      </c>
      <c r="C15" s="143" t="str">
        <f>IF('Table des matières'!$C$3&lt;&gt;0,'Table des matières'!$C$3,"")</f>
        <v/>
      </c>
      <c r="D15" s="144" t="s">
        <v>104</v>
      </c>
      <c r="E15" s="144">
        <v>2</v>
      </c>
      <c r="F15" s="144" t="s">
        <v>134</v>
      </c>
      <c r="G15" s="145" t="s">
        <v>154</v>
      </c>
      <c r="H15" s="180" t="s">
        <v>0</v>
      </c>
      <c r="I15" s="13">
        <f>'Ind AIS N°2'!D19</f>
        <v>0</v>
      </c>
      <c r="J15" s="13">
        <f>'Ind AIS N°2'!E19</f>
        <v>0</v>
      </c>
      <c r="K15" s="13">
        <f>'Ind AIS N°2'!F19</f>
        <v>0</v>
      </c>
      <c r="L15" s="13">
        <f>'Ind AIS N°2'!G19</f>
        <v>0</v>
      </c>
      <c r="M15" s="13">
        <f>'Ind AIS N°2'!H19</f>
        <v>0</v>
      </c>
      <c r="N15" s="13">
        <f>'Ind AIS N°2'!I19</f>
        <v>0</v>
      </c>
      <c r="O15" s="13">
        <f>'Ind AIS N°2'!J19</f>
        <v>0</v>
      </c>
      <c r="P15" s="13">
        <f>'Ind AIS N°2'!K19</f>
        <v>0</v>
      </c>
      <c r="Q15" s="13">
        <f>'Ind AIS N°2'!L19</f>
        <v>0</v>
      </c>
      <c r="R15" s="13">
        <f>'Ind AIS N°2'!M19</f>
        <v>0</v>
      </c>
      <c r="S15" s="13">
        <f>'Ind AIS N°2'!N19</f>
        <v>0</v>
      </c>
      <c r="T15" s="13">
        <f>'Ind AIS N°2'!O19</f>
        <v>0</v>
      </c>
      <c r="U15" s="13">
        <f>'Ind AIS N°2'!P19</f>
        <v>0</v>
      </c>
      <c r="V15" s="13">
        <f>'Ind AIS N°2'!Q19</f>
        <v>0</v>
      </c>
      <c r="W15" s="13">
        <f>'Ind AIS N°2'!R19</f>
        <v>0</v>
      </c>
      <c r="X15" s="13">
        <f>'Ind AIS N°2'!S19</f>
        <v>0</v>
      </c>
      <c r="Y15" s="266"/>
      <c r="Z15" s="266"/>
      <c r="AA15" s="266"/>
    </row>
    <row r="16" spans="2:27" s="61" customFormat="1" ht="30" customHeight="1" x14ac:dyDescent="0.2">
      <c r="B16" s="143" t="str">
        <f>IF('Table des matières'!$E$3&lt;&gt;0,'Table des matières'!$E$3,"")</f>
        <v/>
      </c>
      <c r="C16" s="143" t="str">
        <f>IF('Table des matières'!$C$3&lt;&gt;0,'Table des matières'!$C$3,"")</f>
        <v/>
      </c>
      <c r="D16" s="144" t="s">
        <v>104</v>
      </c>
      <c r="E16" s="144">
        <v>3</v>
      </c>
      <c r="F16" s="144" t="s">
        <v>99</v>
      </c>
      <c r="G16" s="145" t="s">
        <v>189</v>
      </c>
      <c r="H16" s="180" t="s">
        <v>202</v>
      </c>
      <c r="I16" s="13">
        <f>'Ind AIS N°3'!D8</f>
        <v>0</v>
      </c>
      <c r="J16" s="13">
        <f>'Ind AIS N°3'!E8</f>
        <v>0</v>
      </c>
      <c r="K16" s="13">
        <f>'Ind AIS N°3'!F8</f>
        <v>0</v>
      </c>
      <c r="L16" s="13">
        <f>'Ind AIS N°3'!G8</f>
        <v>0</v>
      </c>
      <c r="M16" s="13">
        <f>'Ind AIS N°3'!H8</f>
        <v>0</v>
      </c>
      <c r="N16" s="13">
        <f>'Ind AIS N°3'!I8</f>
        <v>0</v>
      </c>
      <c r="O16" s="13">
        <f>'Ind AIS N°3'!J8</f>
        <v>0</v>
      </c>
      <c r="P16" s="13">
        <f>'Ind AIS N°3'!K8</f>
        <v>0</v>
      </c>
      <c r="Q16" s="13">
        <f>'Ind AIS N°3'!L8</f>
        <v>0</v>
      </c>
      <c r="R16" s="13">
        <f>'Ind AIS N°3'!M8</f>
        <v>0</v>
      </c>
      <c r="S16" s="13">
        <f>'Ind AIS N°3'!N8</f>
        <v>0</v>
      </c>
      <c r="T16" s="13">
        <f>'Ind AIS N°3'!O8</f>
        <v>0</v>
      </c>
      <c r="U16" s="13">
        <f>'Ind AIS N°3'!P8</f>
        <v>0</v>
      </c>
      <c r="V16" s="13">
        <f>'Ind AIS N°3'!Q8</f>
        <v>0</v>
      </c>
      <c r="W16" s="13">
        <f>'Ind AIS N°3'!R8</f>
        <v>0</v>
      </c>
      <c r="X16" s="13">
        <f>'Ind AIS N°3'!S8</f>
        <v>0</v>
      </c>
      <c r="Y16" s="266"/>
      <c r="Z16" s="266"/>
      <c r="AA16" s="265" t="str">
        <f>IF('Ind AIS N°3'!U6=0,"",'Ind AIS N°3'!U6)</f>
        <v/>
      </c>
    </row>
    <row r="17" spans="2:27" s="61" customFormat="1" ht="30" customHeight="1" x14ac:dyDescent="0.2">
      <c r="B17" s="143" t="str">
        <f>IF('Table des matières'!$E$3&lt;&gt;0,'Table des matières'!$E$3,"")</f>
        <v/>
      </c>
      <c r="C17" s="143" t="str">
        <f>IF('Table des matières'!$C$3&lt;&gt;0,'Table des matières'!$C$3,"")</f>
        <v/>
      </c>
      <c r="D17" s="144" t="s">
        <v>104</v>
      </c>
      <c r="E17" s="144">
        <v>3</v>
      </c>
      <c r="F17" s="144" t="s">
        <v>99</v>
      </c>
      <c r="G17" s="145" t="s">
        <v>189</v>
      </c>
      <c r="H17" s="180" t="s">
        <v>203</v>
      </c>
      <c r="I17" s="13">
        <f>'Ind AIS N°3'!D9</f>
        <v>0</v>
      </c>
      <c r="J17" s="13">
        <f>'Ind AIS N°3'!E9</f>
        <v>0</v>
      </c>
      <c r="K17" s="13">
        <f>'Ind AIS N°3'!F9</f>
        <v>0</v>
      </c>
      <c r="L17" s="13">
        <f>'Ind AIS N°3'!G9</f>
        <v>0</v>
      </c>
      <c r="M17" s="13">
        <f>'Ind AIS N°3'!H9</f>
        <v>0</v>
      </c>
      <c r="N17" s="13">
        <f>'Ind AIS N°3'!I9</f>
        <v>0</v>
      </c>
      <c r="O17" s="13">
        <f>'Ind AIS N°3'!J9</f>
        <v>0</v>
      </c>
      <c r="P17" s="13">
        <f>'Ind AIS N°3'!K9</f>
        <v>0</v>
      </c>
      <c r="Q17" s="13">
        <f>'Ind AIS N°3'!L9</f>
        <v>0</v>
      </c>
      <c r="R17" s="13">
        <f>'Ind AIS N°3'!M9</f>
        <v>0</v>
      </c>
      <c r="S17" s="13">
        <f>'Ind AIS N°3'!N9</f>
        <v>0</v>
      </c>
      <c r="T17" s="13">
        <f>'Ind AIS N°3'!O9</f>
        <v>0</v>
      </c>
      <c r="U17" s="13">
        <f>'Ind AIS N°3'!P9</f>
        <v>0</v>
      </c>
      <c r="V17" s="13">
        <f>'Ind AIS N°3'!Q9</f>
        <v>0</v>
      </c>
      <c r="W17" s="13">
        <f>'Ind AIS N°3'!R9</f>
        <v>0</v>
      </c>
      <c r="X17" s="13">
        <f>'Ind AIS N°3'!S9</f>
        <v>0</v>
      </c>
      <c r="Y17" s="266"/>
      <c r="Z17" s="266"/>
      <c r="AA17" s="266"/>
    </row>
    <row r="18" spans="2:27" s="61" customFormat="1" ht="30" customHeight="1" x14ac:dyDescent="0.2">
      <c r="B18" s="143" t="str">
        <f>IF('Table des matières'!$E$3&lt;&gt;0,'Table des matières'!$E$3,"")</f>
        <v/>
      </c>
      <c r="C18" s="143" t="str">
        <f>IF('Table des matières'!$C$3&lt;&gt;0,'Table des matières'!$C$3,"")</f>
        <v/>
      </c>
      <c r="D18" s="144" t="s">
        <v>104</v>
      </c>
      <c r="E18" s="144">
        <v>3</v>
      </c>
      <c r="F18" s="144" t="s">
        <v>99</v>
      </c>
      <c r="G18" s="145" t="s">
        <v>189</v>
      </c>
      <c r="H18" s="180" t="s">
        <v>204</v>
      </c>
      <c r="I18" s="13">
        <f>'Ind AIS N°3'!D10</f>
        <v>0</v>
      </c>
      <c r="J18" s="13">
        <f>'Ind AIS N°3'!E10</f>
        <v>0</v>
      </c>
      <c r="K18" s="13">
        <f>'Ind AIS N°3'!F10</f>
        <v>0</v>
      </c>
      <c r="L18" s="13">
        <f>'Ind AIS N°3'!G10</f>
        <v>0</v>
      </c>
      <c r="M18" s="13">
        <f>'Ind AIS N°3'!H10</f>
        <v>0</v>
      </c>
      <c r="N18" s="13">
        <f>'Ind AIS N°3'!I10</f>
        <v>0</v>
      </c>
      <c r="O18" s="13">
        <f>'Ind AIS N°3'!J10</f>
        <v>0</v>
      </c>
      <c r="P18" s="13">
        <f>'Ind AIS N°3'!K10</f>
        <v>0</v>
      </c>
      <c r="Q18" s="13">
        <f>'Ind AIS N°3'!L10</f>
        <v>0</v>
      </c>
      <c r="R18" s="13">
        <f>'Ind AIS N°3'!M10</f>
        <v>0</v>
      </c>
      <c r="S18" s="13">
        <f>'Ind AIS N°3'!N10</f>
        <v>0</v>
      </c>
      <c r="T18" s="13">
        <f>'Ind AIS N°3'!O10</f>
        <v>0</v>
      </c>
      <c r="U18" s="13">
        <f>'Ind AIS N°3'!P10</f>
        <v>0</v>
      </c>
      <c r="V18" s="13">
        <f>'Ind AIS N°3'!Q10</f>
        <v>0</v>
      </c>
      <c r="W18" s="13">
        <f>'Ind AIS N°3'!R10</f>
        <v>0</v>
      </c>
      <c r="X18" s="13">
        <f>'Ind AIS N°3'!S10</f>
        <v>0</v>
      </c>
      <c r="Y18" s="266"/>
      <c r="Z18" s="266"/>
      <c r="AA18" s="266"/>
    </row>
    <row r="19" spans="2:27" s="61" customFormat="1" ht="30" customHeight="1" x14ac:dyDescent="0.2">
      <c r="B19" s="143" t="str">
        <f>IF('Table des matières'!$E$3&lt;&gt;0,'Table des matières'!$E$3,"")</f>
        <v/>
      </c>
      <c r="C19" s="143" t="str">
        <f>IF('Table des matières'!$C$3&lt;&gt;0,'Table des matières'!$C$3,"")</f>
        <v/>
      </c>
      <c r="D19" s="144" t="s">
        <v>104</v>
      </c>
      <c r="E19" s="144">
        <v>3</v>
      </c>
      <c r="F19" s="144" t="s">
        <v>99</v>
      </c>
      <c r="G19" s="145" t="s">
        <v>189</v>
      </c>
      <c r="H19" s="180" t="s">
        <v>205</v>
      </c>
      <c r="I19" s="13">
        <f>'Ind AIS N°3'!D11</f>
        <v>0</v>
      </c>
      <c r="J19" s="13">
        <f>'Ind AIS N°3'!E11</f>
        <v>0</v>
      </c>
      <c r="K19" s="13">
        <f>'Ind AIS N°3'!F11</f>
        <v>0</v>
      </c>
      <c r="L19" s="13">
        <f>'Ind AIS N°3'!G11</f>
        <v>0</v>
      </c>
      <c r="M19" s="13">
        <f>'Ind AIS N°3'!H11</f>
        <v>0</v>
      </c>
      <c r="N19" s="13">
        <f>'Ind AIS N°3'!I11</f>
        <v>0</v>
      </c>
      <c r="O19" s="13">
        <f>'Ind AIS N°3'!J11</f>
        <v>0</v>
      </c>
      <c r="P19" s="13">
        <f>'Ind AIS N°3'!K11</f>
        <v>0</v>
      </c>
      <c r="Q19" s="13">
        <f>'Ind AIS N°3'!L11</f>
        <v>0</v>
      </c>
      <c r="R19" s="13">
        <f>'Ind AIS N°3'!M11</f>
        <v>0</v>
      </c>
      <c r="S19" s="13">
        <f>'Ind AIS N°3'!N11</f>
        <v>0</v>
      </c>
      <c r="T19" s="13">
        <f>'Ind AIS N°3'!O11</f>
        <v>0</v>
      </c>
      <c r="U19" s="13">
        <f>'Ind AIS N°3'!P11</f>
        <v>0</v>
      </c>
      <c r="V19" s="13">
        <f>'Ind AIS N°3'!Q11</f>
        <v>0</v>
      </c>
      <c r="W19" s="13">
        <f>'Ind AIS N°3'!R11</f>
        <v>0</v>
      </c>
      <c r="X19" s="13">
        <f>'Ind AIS N°3'!S11</f>
        <v>0</v>
      </c>
      <c r="Y19" s="266"/>
      <c r="Z19" s="266"/>
      <c r="AA19" s="266"/>
    </row>
    <row r="20" spans="2:27" s="61" customFormat="1" ht="30" customHeight="1" x14ac:dyDescent="0.2">
      <c r="B20" s="143" t="str">
        <f>IF('Table des matières'!$E$3&lt;&gt;0,'Table des matières'!$E$3,"")</f>
        <v/>
      </c>
      <c r="C20" s="143" t="str">
        <f>IF('Table des matières'!$C$3&lt;&gt;0,'Table des matières'!$C$3,"")</f>
        <v/>
      </c>
      <c r="D20" s="144" t="s">
        <v>104</v>
      </c>
      <c r="E20" s="144">
        <v>3</v>
      </c>
      <c r="F20" s="144" t="s">
        <v>99</v>
      </c>
      <c r="G20" s="145" t="s">
        <v>189</v>
      </c>
      <c r="H20" s="180" t="s">
        <v>206</v>
      </c>
      <c r="I20" s="13">
        <f>'Ind AIS N°3'!D12</f>
        <v>0</v>
      </c>
      <c r="J20" s="13">
        <f>'Ind AIS N°3'!E12</f>
        <v>0</v>
      </c>
      <c r="K20" s="13">
        <f>'Ind AIS N°3'!F12</f>
        <v>0</v>
      </c>
      <c r="L20" s="13">
        <f>'Ind AIS N°3'!G12</f>
        <v>0</v>
      </c>
      <c r="M20" s="13">
        <f>'Ind AIS N°3'!H12</f>
        <v>0</v>
      </c>
      <c r="N20" s="13">
        <f>'Ind AIS N°3'!I12</f>
        <v>0</v>
      </c>
      <c r="O20" s="13">
        <f>'Ind AIS N°3'!J12</f>
        <v>0</v>
      </c>
      <c r="P20" s="13">
        <f>'Ind AIS N°3'!K12</f>
        <v>0</v>
      </c>
      <c r="Q20" s="13">
        <f>'Ind AIS N°3'!L12</f>
        <v>0</v>
      </c>
      <c r="R20" s="13">
        <f>'Ind AIS N°3'!M12</f>
        <v>0</v>
      </c>
      <c r="S20" s="13">
        <f>'Ind AIS N°3'!N12</f>
        <v>0</v>
      </c>
      <c r="T20" s="13">
        <f>'Ind AIS N°3'!O12</f>
        <v>0</v>
      </c>
      <c r="U20" s="13">
        <f>'Ind AIS N°3'!P12</f>
        <v>0</v>
      </c>
      <c r="V20" s="13">
        <f>'Ind AIS N°3'!Q12</f>
        <v>0</v>
      </c>
      <c r="W20" s="13">
        <f>'Ind AIS N°3'!R12</f>
        <v>0</v>
      </c>
      <c r="X20" s="13">
        <f>'Ind AIS N°3'!S12</f>
        <v>0</v>
      </c>
      <c r="Y20" s="266"/>
      <c r="Z20" s="266"/>
      <c r="AA20" s="266"/>
    </row>
    <row r="21" spans="2:27" s="61" customFormat="1" ht="30" customHeight="1" x14ac:dyDescent="0.2">
      <c r="B21" s="143" t="str">
        <f>IF('Table des matières'!$E$3&lt;&gt;0,'Table des matières'!$E$3,"")</f>
        <v/>
      </c>
      <c r="C21" s="143" t="str">
        <f>IF('Table des matières'!$C$3&lt;&gt;0,'Table des matières'!$C$3,"")</f>
        <v/>
      </c>
      <c r="D21" s="144" t="s">
        <v>104</v>
      </c>
      <c r="E21" s="144">
        <v>3</v>
      </c>
      <c r="F21" s="144" t="s">
        <v>99</v>
      </c>
      <c r="G21" s="145" t="s">
        <v>189</v>
      </c>
      <c r="H21" s="180" t="s">
        <v>207</v>
      </c>
      <c r="I21" s="13">
        <f>'Ind AIS N°3'!D13</f>
        <v>0</v>
      </c>
      <c r="J21" s="13">
        <f>'Ind AIS N°3'!E13</f>
        <v>0</v>
      </c>
      <c r="K21" s="13">
        <f>'Ind AIS N°3'!F13</f>
        <v>0</v>
      </c>
      <c r="L21" s="13">
        <f>'Ind AIS N°3'!G13</f>
        <v>0</v>
      </c>
      <c r="M21" s="13">
        <f>'Ind AIS N°3'!H13</f>
        <v>0</v>
      </c>
      <c r="N21" s="13">
        <f>'Ind AIS N°3'!I13</f>
        <v>0</v>
      </c>
      <c r="O21" s="13">
        <f>'Ind AIS N°3'!J13</f>
        <v>0</v>
      </c>
      <c r="P21" s="13">
        <f>'Ind AIS N°3'!K13</f>
        <v>0</v>
      </c>
      <c r="Q21" s="13">
        <f>'Ind AIS N°3'!L13</f>
        <v>0</v>
      </c>
      <c r="R21" s="13">
        <f>'Ind AIS N°3'!M13</f>
        <v>0</v>
      </c>
      <c r="S21" s="13">
        <f>'Ind AIS N°3'!N13</f>
        <v>0</v>
      </c>
      <c r="T21" s="13">
        <f>'Ind AIS N°3'!O13</f>
        <v>0</v>
      </c>
      <c r="U21" s="13">
        <f>'Ind AIS N°3'!P13</f>
        <v>0</v>
      </c>
      <c r="V21" s="13">
        <f>'Ind AIS N°3'!Q13</f>
        <v>0</v>
      </c>
      <c r="W21" s="13">
        <f>'Ind AIS N°3'!R13</f>
        <v>0</v>
      </c>
      <c r="X21" s="13">
        <f>'Ind AIS N°3'!S13</f>
        <v>0</v>
      </c>
      <c r="Y21" s="266"/>
      <c r="Z21" s="266"/>
      <c r="AA21" s="266"/>
    </row>
    <row r="22" spans="2:27" s="61" customFormat="1" ht="30" customHeight="1" x14ac:dyDescent="0.2">
      <c r="B22" s="143" t="str">
        <f>IF('Table des matières'!$E$3&lt;&gt;0,'Table des matières'!$E$3,"")</f>
        <v/>
      </c>
      <c r="C22" s="143" t="str">
        <f>IF('Table des matières'!$C$3&lt;&gt;0,'Table des matières'!$C$3,"")</f>
        <v/>
      </c>
      <c r="D22" s="144" t="s">
        <v>104</v>
      </c>
      <c r="E22" s="144">
        <v>3</v>
      </c>
      <c r="F22" s="144" t="s">
        <v>99</v>
      </c>
      <c r="G22" s="145" t="s">
        <v>189</v>
      </c>
      <c r="H22" s="180" t="s">
        <v>208</v>
      </c>
      <c r="I22" s="13">
        <f>'Ind AIS N°3'!D14</f>
        <v>0</v>
      </c>
      <c r="J22" s="13">
        <f>'Ind AIS N°3'!E14</f>
        <v>0</v>
      </c>
      <c r="K22" s="13">
        <f>'Ind AIS N°3'!F14</f>
        <v>0</v>
      </c>
      <c r="L22" s="13">
        <f>'Ind AIS N°3'!G14</f>
        <v>0</v>
      </c>
      <c r="M22" s="13">
        <f>'Ind AIS N°3'!H14</f>
        <v>0</v>
      </c>
      <c r="N22" s="13">
        <f>'Ind AIS N°3'!I14</f>
        <v>0</v>
      </c>
      <c r="O22" s="13">
        <f>'Ind AIS N°3'!J14</f>
        <v>0</v>
      </c>
      <c r="P22" s="13">
        <f>'Ind AIS N°3'!K14</f>
        <v>0</v>
      </c>
      <c r="Q22" s="13">
        <f>'Ind AIS N°3'!L14</f>
        <v>0</v>
      </c>
      <c r="R22" s="13">
        <f>'Ind AIS N°3'!M14</f>
        <v>0</v>
      </c>
      <c r="S22" s="13">
        <f>'Ind AIS N°3'!N14</f>
        <v>0</v>
      </c>
      <c r="T22" s="13">
        <f>'Ind AIS N°3'!O14</f>
        <v>0</v>
      </c>
      <c r="U22" s="13">
        <f>'Ind AIS N°3'!P14</f>
        <v>0</v>
      </c>
      <c r="V22" s="13">
        <f>'Ind AIS N°3'!Q14</f>
        <v>0</v>
      </c>
      <c r="W22" s="13">
        <f>'Ind AIS N°3'!R14</f>
        <v>0</v>
      </c>
      <c r="X22" s="13">
        <f>'Ind AIS N°3'!S14</f>
        <v>0</v>
      </c>
      <c r="Y22" s="266"/>
      <c r="Z22" s="266"/>
      <c r="AA22" s="266"/>
    </row>
    <row r="23" spans="2:27" s="61" customFormat="1" ht="30" customHeight="1" x14ac:dyDescent="0.2">
      <c r="B23" s="143" t="str">
        <f>IF('Table des matières'!$E$3&lt;&gt;0,'Table des matières'!$E$3,"")</f>
        <v/>
      </c>
      <c r="C23" s="143" t="str">
        <f>IF('Table des matières'!$C$3&lt;&gt;0,'Table des matières'!$C$3,"")</f>
        <v/>
      </c>
      <c r="D23" s="144" t="s">
        <v>104</v>
      </c>
      <c r="E23" s="144">
        <v>3</v>
      </c>
      <c r="F23" s="144" t="s">
        <v>99</v>
      </c>
      <c r="G23" s="145" t="s">
        <v>189</v>
      </c>
      <c r="H23" s="180" t="s">
        <v>209</v>
      </c>
      <c r="I23" s="13">
        <f>'Ind AIS N°3'!D15</f>
        <v>0</v>
      </c>
      <c r="J23" s="13">
        <f>'Ind AIS N°3'!E15</f>
        <v>0</v>
      </c>
      <c r="K23" s="13">
        <f>'Ind AIS N°3'!F15</f>
        <v>0</v>
      </c>
      <c r="L23" s="13">
        <f>'Ind AIS N°3'!G15</f>
        <v>0</v>
      </c>
      <c r="M23" s="13">
        <f>'Ind AIS N°3'!H15</f>
        <v>0</v>
      </c>
      <c r="N23" s="13">
        <f>'Ind AIS N°3'!I15</f>
        <v>0</v>
      </c>
      <c r="O23" s="13">
        <f>'Ind AIS N°3'!J15</f>
        <v>0</v>
      </c>
      <c r="P23" s="13">
        <f>'Ind AIS N°3'!K15</f>
        <v>0</v>
      </c>
      <c r="Q23" s="13">
        <f>'Ind AIS N°3'!L15</f>
        <v>0</v>
      </c>
      <c r="R23" s="13">
        <f>'Ind AIS N°3'!M15</f>
        <v>0</v>
      </c>
      <c r="S23" s="13">
        <f>'Ind AIS N°3'!N15</f>
        <v>0</v>
      </c>
      <c r="T23" s="13">
        <f>'Ind AIS N°3'!O15</f>
        <v>0</v>
      </c>
      <c r="U23" s="13">
        <f>'Ind AIS N°3'!P15</f>
        <v>0</v>
      </c>
      <c r="V23" s="13">
        <f>'Ind AIS N°3'!Q15</f>
        <v>0</v>
      </c>
      <c r="W23" s="13">
        <f>'Ind AIS N°3'!R15</f>
        <v>0</v>
      </c>
      <c r="X23" s="13">
        <f>'Ind AIS N°3'!S15</f>
        <v>0</v>
      </c>
      <c r="Y23" s="266"/>
      <c r="Z23" s="266"/>
      <c r="AA23" s="266"/>
    </row>
    <row r="24" spans="2:27" s="61" customFormat="1" ht="30" customHeight="1" x14ac:dyDescent="0.2">
      <c r="B24" s="143" t="str">
        <f>IF('Table des matières'!$E$3&lt;&gt;0,'Table des matières'!$E$3,"")</f>
        <v/>
      </c>
      <c r="C24" s="143" t="str">
        <f>IF('Table des matières'!$C$3&lt;&gt;0,'Table des matières'!$C$3,"")</f>
        <v/>
      </c>
      <c r="D24" s="144" t="s">
        <v>104</v>
      </c>
      <c r="E24" s="144">
        <v>3</v>
      </c>
      <c r="F24" s="144" t="s">
        <v>99</v>
      </c>
      <c r="G24" s="145" t="s">
        <v>189</v>
      </c>
      <c r="H24" s="180" t="s">
        <v>210</v>
      </c>
      <c r="I24" s="13">
        <f>'Ind AIS N°3'!D16</f>
        <v>0</v>
      </c>
      <c r="J24" s="13">
        <f>'Ind AIS N°3'!E16</f>
        <v>0</v>
      </c>
      <c r="K24" s="13">
        <f>'Ind AIS N°3'!F16</f>
        <v>0</v>
      </c>
      <c r="L24" s="13">
        <f>'Ind AIS N°3'!G16</f>
        <v>0</v>
      </c>
      <c r="M24" s="13">
        <f>'Ind AIS N°3'!H16</f>
        <v>0</v>
      </c>
      <c r="N24" s="13">
        <f>'Ind AIS N°3'!I16</f>
        <v>0</v>
      </c>
      <c r="O24" s="13">
        <f>'Ind AIS N°3'!J16</f>
        <v>0</v>
      </c>
      <c r="P24" s="13">
        <f>'Ind AIS N°3'!K16</f>
        <v>0</v>
      </c>
      <c r="Q24" s="13">
        <f>'Ind AIS N°3'!L16</f>
        <v>0</v>
      </c>
      <c r="R24" s="13">
        <f>'Ind AIS N°3'!M16</f>
        <v>0</v>
      </c>
      <c r="S24" s="13">
        <f>'Ind AIS N°3'!N16</f>
        <v>0</v>
      </c>
      <c r="T24" s="13">
        <f>'Ind AIS N°3'!O16</f>
        <v>0</v>
      </c>
      <c r="U24" s="13">
        <f>'Ind AIS N°3'!P16</f>
        <v>0</v>
      </c>
      <c r="V24" s="13">
        <f>'Ind AIS N°3'!Q16</f>
        <v>0</v>
      </c>
      <c r="W24" s="13">
        <f>'Ind AIS N°3'!R16</f>
        <v>0</v>
      </c>
      <c r="X24" s="13">
        <f>'Ind AIS N°3'!S16</f>
        <v>0</v>
      </c>
      <c r="Y24" s="266"/>
      <c r="Z24" s="266"/>
      <c r="AA24" s="266"/>
    </row>
    <row r="25" spans="2:27" s="61" customFormat="1" ht="30" customHeight="1" x14ac:dyDescent="0.2">
      <c r="B25" s="143" t="str">
        <f>IF('Table des matières'!$E$3&lt;&gt;0,'Table des matières'!$E$3,"")</f>
        <v/>
      </c>
      <c r="C25" s="143" t="str">
        <f>IF('Table des matières'!$C$3&lt;&gt;0,'Table des matières'!$C$3,"")</f>
        <v/>
      </c>
      <c r="D25" s="144" t="s">
        <v>104</v>
      </c>
      <c r="E25" s="144">
        <v>3</v>
      </c>
      <c r="F25" s="144" t="s">
        <v>99</v>
      </c>
      <c r="G25" s="145" t="s">
        <v>189</v>
      </c>
      <c r="H25" s="180" t="s">
        <v>211</v>
      </c>
      <c r="I25" s="13">
        <f>'Ind AIS N°3'!D17</f>
        <v>0</v>
      </c>
      <c r="J25" s="13">
        <f>'Ind AIS N°3'!E17</f>
        <v>0</v>
      </c>
      <c r="K25" s="13">
        <f>'Ind AIS N°3'!F17</f>
        <v>0</v>
      </c>
      <c r="L25" s="13">
        <f>'Ind AIS N°3'!G17</f>
        <v>0</v>
      </c>
      <c r="M25" s="13">
        <f>'Ind AIS N°3'!H17</f>
        <v>0</v>
      </c>
      <c r="N25" s="13">
        <f>'Ind AIS N°3'!I17</f>
        <v>0</v>
      </c>
      <c r="O25" s="13">
        <f>'Ind AIS N°3'!J17</f>
        <v>0</v>
      </c>
      <c r="P25" s="13">
        <f>'Ind AIS N°3'!K17</f>
        <v>0</v>
      </c>
      <c r="Q25" s="13">
        <f>'Ind AIS N°3'!L17</f>
        <v>0</v>
      </c>
      <c r="R25" s="13">
        <f>'Ind AIS N°3'!M17</f>
        <v>0</v>
      </c>
      <c r="S25" s="13">
        <f>'Ind AIS N°3'!N17</f>
        <v>0</v>
      </c>
      <c r="T25" s="13">
        <f>'Ind AIS N°3'!O17</f>
        <v>0</v>
      </c>
      <c r="U25" s="13">
        <f>'Ind AIS N°3'!P17</f>
        <v>0</v>
      </c>
      <c r="V25" s="13">
        <f>'Ind AIS N°3'!Q17</f>
        <v>0</v>
      </c>
      <c r="W25" s="13">
        <f>'Ind AIS N°3'!R17</f>
        <v>0</v>
      </c>
      <c r="X25" s="13">
        <f>'Ind AIS N°3'!S17</f>
        <v>0</v>
      </c>
      <c r="Y25" s="266"/>
      <c r="Z25" s="266"/>
      <c r="AA25" s="266"/>
    </row>
    <row r="26" spans="2:27" s="61" customFormat="1" ht="30" customHeight="1" x14ac:dyDescent="0.2">
      <c r="B26" s="143" t="str">
        <f>IF('Table des matières'!$E$3&lt;&gt;0,'Table des matières'!$E$3,"")</f>
        <v/>
      </c>
      <c r="C26" s="143" t="str">
        <f>IF('Table des matières'!$C$3&lt;&gt;0,'Table des matières'!$C$3,"")</f>
        <v/>
      </c>
      <c r="D26" s="144" t="s">
        <v>104</v>
      </c>
      <c r="E26" s="144">
        <v>3</v>
      </c>
      <c r="F26" s="144" t="s">
        <v>99</v>
      </c>
      <c r="G26" s="145" t="s">
        <v>189</v>
      </c>
      <c r="H26" s="180" t="s">
        <v>212</v>
      </c>
      <c r="I26" s="13">
        <f>'Ind AIS N°3'!D18</f>
        <v>0</v>
      </c>
      <c r="J26" s="13">
        <f>'Ind AIS N°3'!E18</f>
        <v>0</v>
      </c>
      <c r="K26" s="13">
        <f>'Ind AIS N°3'!F18</f>
        <v>0</v>
      </c>
      <c r="L26" s="13">
        <f>'Ind AIS N°3'!G18</f>
        <v>0</v>
      </c>
      <c r="M26" s="13">
        <f>'Ind AIS N°3'!H18</f>
        <v>0</v>
      </c>
      <c r="N26" s="13">
        <f>'Ind AIS N°3'!I18</f>
        <v>0</v>
      </c>
      <c r="O26" s="13">
        <f>'Ind AIS N°3'!J18</f>
        <v>0</v>
      </c>
      <c r="P26" s="13">
        <f>'Ind AIS N°3'!K18</f>
        <v>0</v>
      </c>
      <c r="Q26" s="13">
        <f>'Ind AIS N°3'!L18</f>
        <v>0</v>
      </c>
      <c r="R26" s="13">
        <f>'Ind AIS N°3'!M18</f>
        <v>0</v>
      </c>
      <c r="S26" s="13">
        <f>'Ind AIS N°3'!N18</f>
        <v>0</v>
      </c>
      <c r="T26" s="13">
        <f>'Ind AIS N°3'!O18</f>
        <v>0</v>
      </c>
      <c r="U26" s="13">
        <f>'Ind AIS N°3'!P18</f>
        <v>0</v>
      </c>
      <c r="V26" s="13">
        <f>'Ind AIS N°3'!Q18</f>
        <v>0</v>
      </c>
      <c r="W26" s="13">
        <f>'Ind AIS N°3'!R18</f>
        <v>0</v>
      </c>
      <c r="X26" s="13">
        <f>'Ind AIS N°3'!S18</f>
        <v>0</v>
      </c>
      <c r="Y26" s="266"/>
      <c r="Z26" s="266"/>
      <c r="AA26" s="266"/>
    </row>
    <row r="27" spans="2:27" s="61" customFormat="1" ht="30" customHeight="1" x14ac:dyDescent="0.2">
      <c r="B27" s="143" t="str">
        <f>IF('Table des matières'!$E$3&lt;&gt;0,'Table des matières'!$E$3,"")</f>
        <v/>
      </c>
      <c r="C27" s="143" t="str">
        <f>IF('Table des matières'!$C$3&lt;&gt;0,'Table des matières'!$C$3,"")</f>
        <v/>
      </c>
      <c r="D27" s="144" t="s">
        <v>104</v>
      </c>
      <c r="E27" s="144">
        <v>3</v>
      </c>
      <c r="F27" s="144" t="s">
        <v>99</v>
      </c>
      <c r="G27" s="145" t="s">
        <v>189</v>
      </c>
      <c r="H27" s="180" t="s">
        <v>0</v>
      </c>
      <c r="I27" s="13">
        <f>'Ind AIS N°3'!D19</f>
        <v>0</v>
      </c>
      <c r="J27" s="13">
        <f>'Ind AIS N°3'!E19</f>
        <v>0</v>
      </c>
      <c r="K27" s="13">
        <f>'Ind AIS N°3'!F19</f>
        <v>0</v>
      </c>
      <c r="L27" s="13">
        <f>'Ind AIS N°3'!G19</f>
        <v>0</v>
      </c>
      <c r="M27" s="13">
        <f>'Ind AIS N°3'!H19</f>
        <v>0</v>
      </c>
      <c r="N27" s="13">
        <f>'Ind AIS N°3'!I19</f>
        <v>0</v>
      </c>
      <c r="O27" s="13">
        <f>'Ind AIS N°3'!J19</f>
        <v>0</v>
      </c>
      <c r="P27" s="13">
        <f>'Ind AIS N°3'!K19</f>
        <v>0</v>
      </c>
      <c r="Q27" s="13">
        <f>'Ind AIS N°3'!L19</f>
        <v>0</v>
      </c>
      <c r="R27" s="13">
        <f>'Ind AIS N°3'!M19</f>
        <v>0</v>
      </c>
      <c r="S27" s="13">
        <f>'Ind AIS N°3'!N19</f>
        <v>0</v>
      </c>
      <c r="T27" s="13">
        <f>'Ind AIS N°3'!O19</f>
        <v>0</v>
      </c>
      <c r="U27" s="13">
        <f>'Ind AIS N°3'!P19</f>
        <v>0</v>
      </c>
      <c r="V27" s="13">
        <f>'Ind AIS N°3'!Q19</f>
        <v>0</v>
      </c>
      <c r="W27" s="13">
        <f>'Ind AIS N°3'!R19</f>
        <v>0</v>
      </c>
      <c r="X27" s="13">
        <f>'Ind AIS N°3'!S19</f>
        <v>0</v>
      </c>
      <c r="Y27" s="266"/>
      <c r="Z27" s="266"/>
      <c r="AA27" s="266"/>
    </row>
    <row r="28" spans="2:27" s="61" customFormat="1" ht="30" customHeight="1" x14ac:dyDescent="0.2">
      <c r="B28" s="143" t="str">
        <f>IF('Table des matières'!$E$3&lt;&gt;0,'Table des matières'!$E$3,"")</f>
        <v/>
      </c>
      <c r="C28" s="143" t="str">
        <f>IF('Table des matières'!$C$3&lt;&gt;0,'Table des matières'!$C$3,"")</f>
        <v/>
      </c>
      <c r="D28" s="144" t="s">
        <v>104</v>
      </c>
      <c r="E28" s="144">
        <v>4</v>
      </c>
      <c r="F28" s="144" t="s">
        <v>98</v>
      </c>
      <c r="G28" s="145" t="s">
        <v>256</v>
      </c>
      <c r="H28" s="180" t="s">
        <v>223</v>
      </c>
      <c r="I28" s="13">
        <f>'Ind AIS N°4'!D8</f>
        <v>0</v>
      </c>
      <c r="J28" s="13">
        <f>'Ind AIS N°4'!E8</f>
        <v>0</v>
      </c>
      <c r="K28" s="13">
        <f>'Ind AIS N°4'!F8</f>
        <v>0</v>
      </c>
      <c r="L28" s="13">
        <f>'Ind AIS N°4'!G8</f>
        <v>0</v>
      </c>
      <c r="M28" s="13">
        <f>'Ind AIS N°4'!H8</f>
        <v>0</v>
      </c>
      <c r="N28" s="13">
        <f>'Ind AIS N°4'!I8</f>
        <v>0</v>
      </c>
      <c r="O28" s="13">
        <f>'Ind AIS N°4'!J8</f>
        <v>0</v>
      </c>
      <c r="P28" s="13">
        <f>'Ind AIS N°4'!K8</f>
        <v>0</v>
      </c>
      <c r="Q28" s="13">
        <f>'Ind AIS N°4'!L8</f>
        <v>0</v>
      </c>
      <c r="R28" s="13">
        <f>'Ind AIS N°4'!M8</f>
        <v>0</v>
      </c>
      <c r="S28" s="13">
        <f>'Ind AIS N°4'!N8</f>
        <v>0</v>
      </c>
      <c r="T28" s="13">
        <f>'Ind AIS N°4'!O8</f>
        <v>0</v>
      </c>
      <c r="U28" s="13">
        <f>'Ind AIS N°4'!P8</f>
        <v>0</v>
      </c>
      <c r="V28" s="13">
        <f>'Ind AIS N°4'!Q8</f>
        <v>0</v>
      </c>
      <c r="W28" s="13">
        <f>'Ind AIS N°4'!R8</f>
        <v>0</v>
      </c>
      <c r="X28" s="13">
        <f>'Ind AIS N°4'!S8</f>
        <v>0</v>
      </c>
      <c r="Y28" s="266"/>
      <c r="Z28" s="266"/>
      <c r="AA28" s="265" t="str">
        <f>IF('Ind AIS N°4'!U6=0,"",'Ind AIS N°4'!U6)</f>
        <v/>
      </c>
    </row>
    <row r="29" spans="2:27" s="61" customFormat="1" ht="30" customHeight="1" x14ac:dyDescent="0.2">
      <c r="B29" s="143" t="str">
        <f>IF('Table des matières'!$E$3&lt;&gt;0,'Table des matières'!$E$3,"")</f>
        <v/>
      </c>
      <c r="C29" s="143" t="str">
        <f>IF('Table des matières'!$C$3&lt;&gt;0,'Table des matières'!$C$3,"")</f>
        <v/>
      </c>
      <c r="D29" s="144" t="s">
        <v>104</v>
      </c>
      <c r="E29" s="144">
        <v>4</v>
      </c>
      <c r="F29" s="144" t="s">
        <v>98</v>
      </c>
      <c r="G29" s="145" t="s">
        <v>256</v>
      </c>
      <c r="H29" s="180" t="s">
        <v>255</v>
      </c>
      <c r="I29" s="13">
        <f>'Ind AIS N°4'!D9</f>
        <v>0</v>
      </c>
      <c r="J29" s="13">
        <f>'Ind AIS N°4'!E9</f>
        <v>0</v>
      </c>
      <c r="K29" s="13">
        <f>'Ind AIS N°4'!F9</f>
        <v>0</v>
      </c>
      <c r="L29" s="13">
        <f>'Ind AIS N°4'!G9</f>
        <v>0</v>
      </c>
      <c r="M29" s="13">
        <f>'Ind AIS N°4'!H9</f>
        <v>0</v>
      </c>
      <c r="N29" s="13">
        <f>'Ind AIS N°4'!I9</f>
        <v>0</v>
      </c>
      <c r="O29" s="13">
        <f>'Ind AIS N°4'!J9</f>
        <v>0</v>
      </c>
      <c r="P29" s="13">
        <f>'Ind AIS N°4'!K9</f>
        <v>0</v>
      </c>
      <c r="Q29" s="13">
        <f>'Ind AIS N°4'!L9</f>
        <v>0</v>
      </c>
      <c r="R29" s="13">
        <f>'Ind AIS N°4'!M9</f>
        <v>0</v>
      </c>
      <c r="S29" s="13">
        <f>'Ind AIS N°4'!N9</f>
        <v>0</v>
      </c>
      <c r="T29" s="13">
        <f>'Ind AIS N°4'!O9</f>
        <v>0</v>
      </c>
      <c r="U29" s="13">
        <f>'Ind AIS N°4'!P9</f>
        <v>0</v>
      </c>
      <c r="V29" s="13">
        <f>'Ind AIS N°4'!Q9</f>
        <v>0</v>
      </c>
      <c r="W29" s="13">
        <f>'Ind AIS N°4'!R9</f>
        <v>0</v>
      </c>
      <c r="X29" s="13">
        <f>'Ind AIS N°4'!S9</f>
        <v>0</v>
      </c>
      <c r="Y29" s="266"/>
      <c r="Z29" s="266"/>
      <c r="AA29" s="266"/>
    </row>
    <row r="30" spans="2:27" s="61" customFormat="1" ht="30" customHeight="1" x14ac:dyDescent="0.2">
      <c r="B30" s="143" t="str">
        <f>IF('Table des matières'!$E$3&lt;&gt;0,'Table des matières'!$E$3,"")</f>
        <v/>
      </c>
      <c r="C30" s="143" t="str">
        <f>IF('Table des matières'!$C$3&lt;&gt;0,'Table des matières'!$C$3,"")</f>
        <v/>
      </c>
      <c r="D30" s="144" t="s">
        <v>104</v>
      </c>
      <c r="E30" s="144">
        <v>4</v>
      </c>
      <c r="F30" s="144" t="s">
        <v>98</v>
      </c>
      <c r="G30" s="145" t="s">
        <v>256</v>
      </c>
      <c r="H30" s="180" t="s">
        <v>224</v>
      </c>
      <c r="I30" s="13">
        <f>'Ind AIS N°4'!D10</f>
        <v>0</v>
      </c>
      <c r="J30" s="13">
        <f>'Ind AIS N°4'!E10</f>
        <v>0</v>
      </c>
      <c r="K30" s="13">
        <f>'Ind AIS N°4'!F10</f>
        <v>0</v>
      </c>
      <c r="L30" s="13">
        <f>'Ind AIS N°4'!G10</f>
        <v>0</v>
      </c>
      <c r="M30" s="13">
        <f>'Ind AIS N°4'!H10</f>
        <v>0</v>
      </c>
      <c r="N30" s="13">
        <f>'Ind AIS N°4'!I10</f>
        <v>0</v>
      </c>
      <c r="O30" s="13">
        <f>'Ind AIS N°4'!J10</f>
        <v>0</v>
      </c>
      <c r="P30" s="13">
        <f>'Ind AIS N°4'!K10</f>
        <v>0</v>
      </c>
      <c r="Q30" s="13">
        <f>'Ind AIS N°4'!L10</f>
        <v>0</v>
      </c>
      <c r="R30" s="13">
        <f>'Ind AIS N°4'!M10</f>
        <v>0</v>
      </c>
      <c r="S30" s="13">
        <f>'Ind AIS N°4'!N10</f>
        <v>0</v>
      </c>
      <c r="T30" s="13">
        <f>'Ind AIS N°4'!O10</f>
        <v>0</v>
      </c>
      <c r="U30" s="13">
        <f>'Ind AIS N°4'!P10</f>
        <v>0</v>
      </c>
      <c r="V30" s="13">
        <f>'Ind AIS N°4'!Q10</f>
        <v>0</v>
      </c>
      <c r="W30" s="13">
        <f>'Ind AIS N°4'!R10</f>
        <v>0</v>
      </c>
      <c r="X30" s="13">
        <f>'Ind AIS N°4'!S10</f>
        <v>0</v>
      </c>
      <c r="Y30" s="266"/>
      <c r="Z30" s="266"/>
      <c r="AA30" s="266"/>
    </row>
    <row r="31" spans="2:27" s="61" customFormat="1" ht="30" customHeight="1" x14ac:dyDescent="0.2">
      <c r="B31" s="143" t="str">
        <f>IF('Table des matières'!$E$3&lt;&gt;0,'Table des matières'!$E$3,"")</f>
        <v/>
      </c>
      <c r="C31" s="143" t="str">
        <f>IF('Table des matières'!$C$3&lt;&gt;0,'Table des matières'!$C$3,"")</f>
        <v/>
      </c>
      <c r="D31" s="144" t="s">
        <v>104</v>
      </c>
      <c r="E31" s="144">
        <v>4</v>
      </c>
      <c r="F31" s="144" t="s">
        <v>98</v>
      </c>
      <c r="G31" s="145" t="s">
        <v>256</v>
      </c>
      <c r="H31" s="146" t="s">
        <v>0</v>
      </c>
      <c r="I31" s="13">
        <f>'Ind AIS N°4'!D11</f>
        <v>0</v>
      </c>
      <c r="J31" s="13">
        <f>'Ind AIS N°4'!E11</f>
        <v>0</v>
      </c>
      <c r="K31" s="13">
        <f>'Ind AIS N°4'!F11</f>
        <v>0</v>
      </c>
      <c r="L31" s="13">
        <f>'Ind AIS N°4'!G11</f>
        <v>0</v>
      </c>
      <c r="M31" s="13">
        <f>'Ind AIS N°4'!H11</f>
        <v>0</v>
      </c>
      <c r="N31" s="13">
        <f>'Ind AIS N°4'!I11</f>
        <v>0</v>
      </c>
      <c r="O31" s="13">
        <f>'Ind AIS N°4'!J11</f>
        <v>0</v>
      </c>
      <c r="P31" s="13">
        <f>'Ind AIS N°4'!K11</f>
        <v>0</v>
      </c>
      <c r="Q31" s="13">
        <f>'Ind AIS N°4'!L11</f>
        <v>0</v>
      </c>
      <c r="R31" s="13">
        <f>'Ind AIS N°4'!M11</f>
        <v>0</v>
      </c>
      <c r="S31" s="13">
        <f>'Ind AIS N°4'!N11</f>
        <v>0</v>
      </c>
      <c r="T31" s="13">
        <f>'Ind AIS N°4'!O11</f>
        <v>0</v>
      </c>
      <c r="U31" s="13">
        <f>'Ind AIS N°4'!P11</f>
        <v>0</v>
      </c>
      <c r="V31" s="13">
        <f>'Ind AIS N°4'!Q11</f>
        <v>0</v>
      </c>
      <c r="W31" s="13">
        <f>'Ind AIS N°4'!R11</f>
        <v>0</v>
      </c>
      <c r="X31" s="13">
        <f>'Ind AIS N°4'!S11</f>
        <v>0</v>
      </c>
      <c r="Y31" s="266"/>
      <c r="Z31" s="266"/>
      <c r="AA31" s="266"/>
    </row>
    <row r="32" spans="2:27" s="61" customFormat="1" ht="30" customHeight="1" x14ac:dyDescent="0.2">
      <c r="B32" s="143" t="str">
        <f>IF('Table des matières'!$E$3&lt;&gt;0,'Table des matières'!$E$3,"")</f>
        <v/>
      </c>
      <c r="C32" s="143" t="str">
        <f>IF('Table des matières'!$C$3&lt;&gt;0,'Table des matières'!$C$3,"")</f>
        <v/>
      </c>
      <c r="D32" s="144" t="s">
        <v>104</v>
      </c>
      <c r="E32" s="144">
        <v>5</v>
      </c>
      <c r="F32" s="144" t="s">
        <v>97</v>
      </c>
      <c r="G32" s="145" t="s">
        <v>213</v>
      </c>
      <c r="H32" s="146" t="s">
        <v>95</v>
      </c>
      <c r="I32" s="13">
        <f>'Ind AIS N°5'!D8</f>
        <v>0</v>
      </c>
      <c r="J32" s="13">
        <f>'Ind AIS N°5'!E8</f>
        <v>0</v>
      </c>
      <c r="K32" s="13">
        <f>'Ind AIS N°5'!F8</f>
        <v>0</v>
      </c>
      <c r="L32" s="13">
        <f>'Ind AIS N°5'!G8</f>
        <v>0</v>
      </c>
      <c r="M32" s="13">
        <f>'Ind AIS N°5'!H8</f>
        <v>0</v>
      </c>
      <c r="N32" s="13">
        <f>'Ind AIS N°5'!I8</f>
        <v>0</v>
      </c>
      <c r="O32" s="13">
        <f>'Ind AIS N°5'!J8</f>
        <v>0</v>
      </c>
      <c r="P32" s="13">
        <f>'Ind AIS N°5'!K8</f>
        <v>0</v>
      </c>
      <c r="Q32" s="13">
        <f>'Ind AIS N°5'!L8</f>
        <v>0</v>
      </c>
      <c r="R32" s="13">
        <f>'Ind AIS N°5'!M8</f>
        <v>0</v>
      </c>
      <c r="S32" s="13">
        <f>'Ind AIS N°5'!N8</f>
        <v>0</v>
      </c>
      <c r="T32" s="13">
        <f>'Ind AIS N°5'!O8</f>
        <v>0</v>
      </c>
      <c r="U32" s="13">
        <f>'Ind AIS N°5'!P8</f>
        <v>0</v>
      </c>
      <c r="V32" s="13">
        <f>'Ind AIS N°5'!Q8</f>
        <v>0</v>
      </c>
      <c r="W32" s="13">
        <f>'Ind AIS N°5'!R8</f>
        <v>0</v>
      </c>
      <c r="X32" s="13">
        <f>'Ind AIS N°5'!S8</f>
        <v>0</v>
      </c>
      <c r="Y32" s="266"/>
      <c r="Z32" s="266"/>
      <c r="AA32" s="265" t="str">
        <f>IF('Ind AIS N°5'!U6=0,"",'Ind AIS N°5'!U6)</f>
        <v/>
      </c>
    </row>
    <row r="33" spans="2:27" s="61" customFormat="1" ht="30" customHeight="1" x14ac:dyDescent="0.2">
      <c r="B33" s="143" t="str">
        <f>IF('Table des matières'!$E$3&lt;&gt;0,'Table des matières'!$E$3,"")</f>
        <v/>
      </c>
      <c r="C33" s="143" t="str">
        <f>IF('Table des matières'!$C$3&lt;&gt;0,'Table des matières'!$C$3,"")</f>
        <v/>
      </c>
      <c r="D33" s="144" t="s">
        <v>104</v>
      </c>
      <c r="E33" s="144">
        <v>5</v>
      </c>
      <c r="F33" s="144" t="s">
        <v>97</v>
      </c>
      <c r="G33" s="145" t="s">
        <v>213</v>
      </c>
      <c r="H33" s="146" t="s">
        <v>96</v>
      </c>
      <c r="I33" s="13">
        <f>'Ind AIS N°5'!D9</f>
        <v>0</v>
      </c>
      <c r="J33" s="13">
        <f>'Ind AIS N°5'!E9</f>
        <v>0</v>
      </c>
      <c r="K33" s="13">
        <f>'Ind AIS N°5'!F9</f>
        <v>0</v>
      </c>
      <c r="L33" s="13">
        <f>'Ind AIS N°5'!G9</f>
        <v>0</v>
      </c>
      <c r="M33" s="13">
        <f>'Ind AIS N°5'!H9</f>
        <v>0</v>
      </c>
      <c r="N33" s="13">
        <f>'Ind AIS N°5'!I9</f>
        <v>0</v>
      </c>
      <c r="O33" s="13">
        <f>'Ind AIS N°5'!J9</f>
        <v>0</v>
      </c>
      <c r="P33" s="13">
        <f>'Ind AIS N°5'!K9</f>
        <v>0</v>
      </c>
      <c r="Q33" s="13">
        <f>'Ind AIS N°5'!L9</f>
        <v>0</v>
      </c>
      <c r="R33" s="13">
        <f>'Ind AIS N°5'!M9</f>
        <v>0</v>
      </c>
      <c r="S33" s="13">
        <f>'Ind AIS N°5'!N9</f>
        <v>0</v>
      </c>
      <c r="T33" s="13">
        <f>'Ind AIS N°5'!O9</f>
        <v>0</v>
      </c>
      <c r="U33" s="13">
        <f>'Ind AIS N°5'!P9</f>
        <v>0</v>
      </c>
      <c r="V33" s="13">
        <f>'Ind AIS N°5'!Q9</f>
        <v>0</v>
      </c>
      <c r="W33" s="13">
        <f>'Ind AIS N°5'!R9</f>
        <v>0</v>
      </c>
      <c r="X33" s="13">
        <f>'Ind AIS N°5'!S9</f>
        <v>0</v>
      </c>
      <c r="Y33" s="266"/>
      <c r="Z33" s="266"/>
      <c r="AA33" s="266"/>
    </row>
    <row r="34" spans="2:27" s="61" customFormat="1" ht="30" customHeight="1" x14ac:dyDescent="0.2">
      <c r="B34" s="143" t="str">
        <f>IF('Table des matières'!$E$3&lt;&gt;0,'Table des matières'!$E$3,"")</f>
        <v/>
      </c>
      <c r="C34" s="143" t="str">
        <f>IF('Table des matières'!$C$3&lt;&gt;0,'Table des matières'!$C$3,"")</f>
        <v/>
      </c>
      <c r="D34" s="144" t="s">
        <v>104</v>
      </c>
      <c r="E34" s="144">
        <v>5</v>
      </c>
      <c r="F34" s="144" t="s">
        <v>97</v>
      </c>
      <c r="G34" s="145" t="s">
        <v>213</v>
      </c>
      <c r="H34" s="146" t="s">
        <v>0</v>
      </c>
      <c r="I34" s="13">
        <f>'Ind AIS N°5'!D10</f>
        <v>0</v>
      </c>
      <c r="J34" s="13">
        <f>'Ind AIS N°5'!E10</f>
        <v>0</v>
      </c>
      <c r="K34" s="13">
        <f>'Ind AIS N°5'!F10</f>
        <v>0</v>
      </c>
      <c r="L34" s="13">
        <f>'Ind AIS N°5'!G10</f>
        <v>0</v>
      </c>
      <c r="M34" s="13">
        <f>'Ind AIS N°5'!H10</f>
        <v>0</v>
      </c>
      <c r="N34" s="13">
        <f>'Ind AIS N°5'!I10</f>
        <v>0</v>
      </c>
      <c r="O34" s="13">
        <f>'Ind AIS N°5'!J10</f>
        <v>0</v>
      </c>
      <c r="P34" s="13">
        <f>'Ind AIS N°5'!K10</f>
        <v>0</v>
      </c>
      <c r="Q34" s="13">
        <f>'Ind AIS N°5'!L10</f>
        <v>0</v>
      </c>
      <c r="R34" s="13">
        <f>'Ind AIS N°5'!M10</f>
        <v>0</v>
      </c>
      <c r="S34" s="13">
        <f>'Ind AIS N°5'!N10</f>
        <v>0</v>
      </c>
      <c r="T34" s="13">
        <f>'Ind AIS N°5'!O10</f>
        <v>0</v>
      </c>
      <c r="U34" s="13">
        <f>'Ind AIS N°5'!P10</f>
        <v>0</v>
      </c>
      <c r="V34" s="13">
        <f>'Ind AIS N°5'!Q10</f>
        <v>0</v>
      </c>
      <c r="W34" s="13">
        <f>'Ind AIS N°5'!R10</f>
        <v>0</v>
      </c>
      <c r="X34" s="13">
        <f>'Ind AIS N°5'!S10</f>
        <v>0</v>
      </c>
      <c r="Y34" s="266"/>
      <c r="Z34" s="266"/>
      <c r="AA34" s="266"/>
    </row>
    <row r="35" spans="2:27" s="61" customFormat="1" ht="30" customHeight="1" x14ac:dyDescent="0.2">
      <c r="B35" s="143" t="str">
        <f>IF('Table des matières'!$E$3&lt;&gt;0,'Table des matières'!$E$3,"")</f>
        <v/>
      </c>
      <c r="C35" s="143" t="str">
        <f>IF('Table des matières'!$C$3&lt;&gt;0,'Table des matières'!$C$3,"")</f>
        <v/>
      </c>
      <c r="D35" s="144" t="s">
        <v>103</v>
      </c>
      <c r="E35" s="144">
        <v>7</v>
      </c>
      <c r="F35" s="144" t="s">
        <v>135</v>
      </c>
      <c r="G35" s="145" t="s">
        <v>222</v>
      </c>
      <c r="H35" s="180" t="s">
        <v>115</v>
      </c>
      <c r="I35" s="13">
        <f>'Ind AIS N°7'!D8</f>
        <v>0</v>
      </c>
      <c r="J35" s="13">
        <f>'Ind AIS N°7'!E8</f>
        <v>0</v>
      </c>
      <c r="K35" s="13">
        <f>'Ind AIS N°7'!F8</f>
        <v>0</v>
      </c>
      <c r="L35" s="13">
        <f>'Ind AIS N°7'!G8</f>
        <v>0</v>
      </c>
      <c r="M35" s="13">
        <f>'Ind AIS N°7'!H8</f>
        <v>0</v>
      </c>
      <c r="N35" s="13">
        <f>'Ind AIS N°7'!I8</f>
        <v>0</v>
      </c>
      <c r="O35" s="13">
        <f>'Ind AIS N°7'!J8</f>
        <v>0</v>
      </c>
      <c r="P35" s="13">
        <f>'Ind AIS N°7'!K8</f>
        <v>0</v>
      </c>
      <c r="Q35" s="13">
        <f>'Ind AIS N°7'!L8</f>
        <v>0</v>
      </c>
      <c r="R35" s="13">
        <f>'Ind AIS N°7'!M8</f>
        <v>0</v>
      </c>
      <c r="S35" s="13">
        <f>'Ind AIS N°7'!N8</f>
        <v>0</v>
      </c>
      <c r="T35" s="13">
        <f>'Ind AIS N°7'!O8</f>
        <v>0</v>
      </c>
      <c r="U35" s="13">
        <f>'Ind AIS N°7'!P8</f>
        <v>0</v>
      </c>
      <c r="V35" s="13">
        <f>'Ind AIS N°7'!Q8</f>
        <v>0</v>
      </c>
      <c r="W35" s="13">
        <f>'Ind AIS N°7'!R8</f>
        <v>0</v>
      </c>
      <c r="X35" s="13">
        <f>'Ind AIS N°7'!S8</f>
        <v>0</v>
      </c>
      <c r="Y35" s="265" t="str">
        <f>IF('Ind AIS N°7'!T8=0,"",'Ind AIS N°7'!T8)</f>
        <v/>
      </c>
      <c r="Z35" s="265" t="str">
        <f>IF('Ind AIS N°7'!U8=0,"",'Ind AIS N°7'!U8)</f>
        <v/>
      </c>
      <c r="AA35" s="265" t="str">
        <f>IF('Ind AIS N°7'!W6=0,"",'Ind AIS N°7'!W6)</f>
        <v/>
      </c>
    </row>
    <row r="36" spans="2:27" s="61" customFormat="1" ht="30" customHeight="1" x14ac:dyDescent="0.2">
      <c r="B36" s="143" t="str">
        <f>IF('Table des matières'!$E$3&lt;&gt;0,'Table des matières'!$E$3,"")</f>
        <v/>
      </c>
      <c r="C36" s="143" t="str">
        <f>IF('Table des matières'!$C$3&lt;&gt;0,'Table des matières'!$C$3,"")</f>
        <v/>
      </c>
      <c r="D36" s="144" t="s">
        <v>103</v>
      </c>
      <c r="E36" s="144">
        <v>7</v>
      </c>
      <c r="F36" s="144" t="s">
        <v>135</v>
      </c>
      <c r="G36" s="145" t="s">
        <v>222</v>
      </c>
      <c r="H36" s="180" t="s">
        <v>116</v>
      </c>
      <c r="I36" s="13">
        <f>'Ind AIS N°7'!D9</f>
        <v>0</v>
      </c>
      <c r="J36" s="13">
        <f>'Ind AIS N°7'!E9</f>
        <v>0</v>
      </c>
      <c r="K36" s="13">
        <f>'Ind AIS N°7'!F9</f>
        <v>0</v>
      </c>
      <c r="L36" s="13">
        <f>'Ind AIS N°7'!G9</f>
        <v>0</v>
      </c>
      <c r="M36" s="13">
        <f>'Ind AIS N°7'!H9</f>
        <v>0</v>
      </c>
      <c r="N36" s="13">
        <f>'Ind AIS N°7'!I9</f>
        <v>0</v>
      </c>
      <c r="O36" s="13">
        <f>'Ind AIS N°7'!J9</f>
        <v>0</v>
      </c>
      <c r="P36" s="13">
        <f>'Ind AIS N°7'!K9</f>
        <v>0</v>
      </c>
      <c r="Q36" s="13">
        <f>'Ind AIS N°7'!L9</f>
        <v>0</v>
      </c>
      <c r="R36" s="13">
        <f>'Ind AIS N°7'!M9</f>
        <v>0</v>
      </c>
      <c r="S36" s="13">
        <f>'Ind AIS N°7'!N9</f>
        <v>0</v>
      </c>
      <c r="T36" s="13">
        <f>'Ind AIS N°7'!O9</f>
        <v>0</v>
      </c>
      <c r="U36" s="13">
        <f>'Ind AIS N°7'!P9</f>
        <v>0</v>
      </c>
      <c r="V36" s="13">
        <f>'Ind AIS N°7'!Q9</f>
        <v>0</v>
      </c>
      <c r="W36" s="13">
        <f>'Ind AIS N°7'!R9</f>
        <v>0</v>
      </c>
      <c r="X36" s="13">
        <f>'Ind AIS N°7'!S9</f>
        <v>0</v>
      </c>
      <c r="Y36" s="265" t="str">
        <f>IF('Ind AIS N°7'!T9=0,"",'Ind AIS N°7'!T9)</f>
        <v/>
      </c>
      <c r="Z36" s="265" t="str">
        <f>IF('Ind AIS N°7'!U9=0,"",'Ind AIS N°7'!U9)</f>
        <v/>
      </c>
      <c r="AA36" s="266"/>
    </row>
    <row r="37" spans="2:27" s="61" customFormat="1" ht="30" customHeight="1" x14ac:dyDescent="0.2">
      <c r="B37" s="143" t="str">
        <f>IF('Table des matières'!$E$3&lt;&gt;0,'Table des matières'!$E$3,"")</f>
        <v/>
      </c>
      <c r="C37" s="143" t="str">
        <f>IF('Table des matières'!$C$3&lt;&gt;0,'Table des matières'!$C$3,"")</f>
        <v/>
      </c>
      <c r="D37" s="144" t="s">
        <v>103</v>
      </c>
      <c r="E37" s="144">
        <v>7</v>
      </c>
      <c r="F37" s="144" t="s">
        <v>135</v>
      </c>
      <c r="G37" s="145" t="s">
        <v>222</v>
      </c>
      <c r="H37" s="180" t="s">
        <v>117</v>
      </c>
      <c r="I37" s="13">
        <f>'Ind AIS N°7'!D10</f>
        <v>0</v>
      </c>
      <c r="J37" s="13">
        <f>'Ind AIS N°7'!E10</f>
        <v>0</v>
      </c>
      <c r="K37" s="13">
        <f>'Ind AIS N°7'!F10</f>
        <v>0</v>
      </c>
      <c r="L37" s="13">
        <f>'Ind AIS N°7'!G10</f>
        <v>0</v>
      </c>
      <c r="M37" s="13">
        <f>'Ind AIS N°7'!H10</f>
        <v>0</v>
      </c>
      <c r="N37" s="13">
        <f>'Ind AIS N°7'!I10</f>
        <v>0</v>
      </c>
      <c r="O37" s="13">
        <f>'Ind AIS N°7'!J10</f>
        <v>0</v>
      </c>
      <c r="P37" s="13">
        <f>'Ind AIS N°7'!K10</f>
        <v>0</v>
      </c>
      <c r="Q37" s="13">
        <f>'Ind AIS N°7'!L10</f>
        <v>0</v>
      </c>
      <c r="R37" s="13">
        <f>'Ind AIS N°7'!M10</f>
        <v>0</v>
      </c>
      <c r="S37" s="13">
        <f>'Ind AIS N°7'!N10</f>
        <v>0</v>
      </c>
      <c r="T37" s="13">
        <f>'Ind AIS N°7'!O10</f>
        <v>0</v>
      </c>
      <c r="U37" s="13">
        <f>'Ind AIS N°7'!P10</f>
        <v>0</v>
      </c>
      <c r="V37" s="13">
        <f>'Ind AIS N°7'!Q10</f>
        <v>0</v>
      </c>
      <c r="W37" s="13">
        <f>'Ind AIS N°7'!R10</f>
        <v>0</v>
      </c>
      <c r="X37" s="13">
        <f>'Ind AIS N°7'!S10</f>
        <v>0</v>
      </c>
      <c r="Y37" s="265" t="str">
        <f>IF('Ind AIS N°7'!T10=0,"",'Ind AIS N°7'!T10)</f>
        <v/>
      </c>
      <c r="Z37" s="265" t="str">
        <f>IF('Ind AIS N°7'!U10=0,"",'Ind AIS N°7'!U10)</f>
        <v/>
      </c>
      <c r="AA37" s="266"/>
    </row>
    <row r="38" spans="2:27" s="61" customFormat="1" ht="30" customHeight="1" x14ac:dyDescent="0.2">
      <c r="B38" s="143" t="str">
        <f>IF('Table des matières'!$E$3&lt;&gt;0,'Table des matières'!$E$3,"")</f>
        <v/>
      </c>
      <c r="C38" s="143" t="str">
        <f>IF('Table des matières'!$C$3&lt;&gt;0,'Table des matières'!$C$3,"")</f>
        <v/>
      </c>
      <c r="D38" s="144" t="s">
        <v>103</v>
      </c>
      <c r="E38" s="144">
        <v>7</v>
      </c>
      <c r="F38" s="144" t="s">
        <v>135</v>
      </c>
      <c r="G38" s="145" t="s">
        <v>222</v>
      </c>
      <c r="H38" s="180" t="s">
        <v>118</v>
      </c>
      <c r="I38" s="13">
        <f>'Ind AIS N°7'!D11</f>
        <v>0</v>
      </c>
      <c r="J38" s="13">
        <f>'Ind AIS N°7'!E11</f>
        <v>0</v>
      </c>
      <c r="K38" s="13">
        <f>'Ind AIS N°7'!F11</f>
        <v>0</v>
      </c>
      <c r="L38" s="13">
        <f>'Ind AIS N°7'!G11</f>
        <v>0</v>
      </c>
      <c r="M38" s="13">
        <f>'Ind AIS N°7'!H11</f>
        <v>0</v>
      </c>
      <c r="N38" s="13">
        <f>'Ind AIS N°7'!I11</f>
        <v>0</v>
      </c>
      <c r="O38" s="13">
        <f>'Ind AIS N°7'!J11</f>
        <v>0</v>
      </c>
      <c r="P38" s="13">
        <f>'Ind AIS N°7'!K11</f>
        <v>0</v>
      </c>
      <c r="Q38" s="13">
        <f>'Ind AIS N°7'!L11</f>
        <v>0</v>
      </c>
      <c r="R38" s="13">
        <f>'Ind AIS N°7'!M11</f>
        <v>0</v>
      </c>
      <c r="S38" s="13">
        <f>'Ind AIS N°7'!N11</f>
        <v>0</v>
      </c>
      <c r="T38" s="13">
        <f>'Ind AIS N°7'!O11</f>
        <v>0</v>
      </c>
      <c r="U38" s="13">
        <f>'Ind AIS N°7'!P11</f>
        <v>0</v>
      </c>
      <c r="V38" s="13">
        <f>'Ind AIS N°7'!Q11</f>
        <v>0</v>
      </c>
      <c r="W38" s="13">
        <f>'Ind AIS N°7'!R11</f>
        <v>0</v>
      </c>
      <c r="X38" s="13">
        <f>'Ind AIS N°7'!S11</f>
        <v>0</v>
      </c>
      <c r="Y38" s="266"/>
      <c r="Z38" s="265" t="str">
        <f>IF('Ind AIS N°7'!U11=0,"",'Ind AIS N°7'!U11)</f>
        <v/>
      </c>
      <c r="AA38" s="266"/>
    </row>
    <row r="39" spans="2:27" s="61" customFormat="1" ht="30" customHeight="1" x14ac:dyDescent="0.2">
      <c r="B39" s="143" t="str">
        <f>IF('Table des matières'!$E$3&lt;&gt;0,'Table des matières'!$E$3,"")</f>
        <v/>
      </c>
      <c r="C39" s="143" t="str">
        <f>IF('Table des matières'!$C$3&lt;&gt;0,'Table des matières'!$C$3,"")</f>
        <v/>
      </c>
      <c r="D39" s="144" t="s">
        <v>103</v>
      </c>
      <c r="E39" s="144">
        <v>7</v>
      </c>
      <c r="F39" s="144" t="s">
        <v>135</v>
      </c>
      <c r="G39" s="145" t="s">
        <v>222</v>
      </c>
      <c r="H39" s="180" t="s">
        <v>119</v>
      </c>
      <c r="I39" s="13">
        <f>'Ind AIS N°7'!D12</f>
        <v>0</v>
      </c>
      <c r="J39" s="13">
        <f>'Ind AIS N°7'!E12</f>
        <v>0</v>
      </c>
      <c r="K39" s="13">
        <f>'Ind AIS N°7'!F12</f>
        <v>0</v>
      </c>
      <c r="L39" s="13">
        <f>'Ind AIS N°7'!G12</f>
        <v>0</v>
      </c>
      <c r="M39" s="13">
        <f>'Ind AIS N°7'!H12</f>
        <v>0</v>
      </c>
      <c r="N39" s="13">
        <f>'Ind AIS N°7'!I12</f>
        <v>0</v>
      </c>
      <c r="O39" s="13">
        <f>'Ind AIS N°7'!J12</f>
        <v>0</v>
      </c>
      <c r="P39" s="13">
        <f>'Ind AIS N°7'!K12</f>
        <v>0</v>
      </c>
      <c r="Q39" s="13">
        <f>'Ind AIS N°7'!L12</f>
        <v>0</v>
      </c>
      <c r="R39" s="13">
        <f>'Ind AIS N°7'!M12</f>
        <v>0</v>
      </c>
      <c r="S39" s="13">
        <f>'Ind AIS N°7'!N12</f>
        <v>0</v>
      </c>
      <c r="T39" s="13">
        <f>'Ind AIS N°7'!O12</f>
        <v>0</v>
      </c>
      <c r="U39" s="13">
        <f>'Ind AIS N°7'!P12</f>
        <v>0</v>
      </c>
      <c r="V39" s="13">
        <f>'Ind AIS N°7'!Q12</f>
        <v>0</v>
      </c>
      <c r="W39" s="13">
        <f>'Ind AIS N°7'!R12</f>
        <v>0</v>
      </c>
      <c r="X39" s="13">
        <f>'Ind AIS N°7'!S12</f>
        <v>0</v>
      </c>
      <c r="Y39" s="266"/>
      <c r="Z39" s="265" t="str">
        <f>IF('Ind AIS N°7'!U12=0,"",'Ind AIS N°7'!U12)</f>
        <v/>
      </c>
      <c r="AA39" s="266"/>
    </row>
    <row r="40" spans="2:27" s="61" customFormat="1" ht="30" customHeight="1" x14ac:dyDescent="0.2">
      <c r="B40" s="143" t="str">
        <f>IF('Table des matières'!$E$3&lt;&gt;0,'Table des matières'!$E$3,"")</f>
        <v/>
      </c>
      <c r="C40" s="143" t="str">
        <f>IF('Table des matières'!$C$3&lt;&gt;0,'Table des matières'!$C$3,"")</f>
        <v/>
      </c>
      <c r="D40" s="144" t="s">
        <v>103</v>
      </c>
      <c r="E40" s="144">
        <v>7</v>
      </c>
      <c r="F40" s="144" t="s">
        <v>135</v>
      </c>
      <c r="G40" s="145" t="s">
        <v>222</v>
      </c>
      <c r="H40" s="180" t="s">
        <v>120</v>
      </c>
      <c r="I40" s="13">
        <f>'Ind AIS N°7'!D13</f>
        <v>0</v>
      </c>
      <c r="J40" s="13">
        <f>'Ind AIS N°7'!E13</f>
        <v>0</v>
      </c>
      <c r="K40" s="13">
        <f>'Ind AIS N°7'!F13</f>
        <v>0</v>
      </c>
      <c r="L40" s="13">
        <f>'Ind AIS N°7'!G13</f>
        <v>0</v>
      </c>
      <c r="M40" s="13">
        <f>'Ind AIS N°7'!H13</f>
        <v>0</v>
      </c>
      <c r="N40" s="13">
        <f>'Ind AIS N°7'!I13</f>
        <v>0</v>
      </c>
      <c r="O40" s="13">
        <f>'Ind AIS N°7'!J13</f>
        <v>0</v>
      </c>
      <c r="P40" s="13">
        <f>'Ind AIS N°7'!K13</f>
        <v>0</v>
      </c>
      <c r="Q40" s="13">
        <f>'Ind AIS N°7'!L13</f>
        <v>0</v>
      </c>
      <c r="R40" s="13">
        <f>'Ind AIS N°7'!M13</f>
        <v>0</v>
      </c>
      <c r="S40" s="13">
        <f>'Ind AIS N°7'!N13</f>
        <v>0</v>
      </c>
      <c r="T40" s="13">
        <f>'Ind AIS N°7'!O13</f>
        <v>0</v>
      </c>
      <c r="U40" s="13">
        <f>'Ind AIS N°7'!P13</f>
        <v>0</v>
      </c>
      <c r="V40" s="13">
        <f>'Ind AIS N°7'!Q13</f>
        <v>0</v>
      </c>
      <c r="W40" s="13">
        <f>'Ind AIS N°7'!R13</f>
        <v>0</v>
      </c>
      <c r="X40" s="13">
        <f>'Ind AIS N°7'!S13</f>
        <v>0</v>
      </c>
      <c r="Y40" s="266"/>
      <c r="Z40" s="265" t="str">
        <f>IF('Ind AIS N°7'!U13=0,"",'Ind AIS N°7'!U13)</f>
        <v/>
      </c>
      <c r="AA40" s="266"/>
    </row>
    <row r="41" spans="2:27" s="61" customFormat="1" ht="30" customHeight="1" x14ac:dyDescent="0.2">
      <c r="B41" s="143" t="str">
        <f>IF('Table des matières'!$E$3&lt;&gt;0,'Table des matières'!$E$3,"")</f>
        <v/>
      </c>
      <c r="C41" s="143" t="str">
        <f>IF('Table des matières'!$C$3&lt;&gt;0,'Table des matières'!$C$3,"")</f>
        <v/>
      </c>
      <c r="D41" s="144" t="s">
        <v>103</v>
      </c>
      <c r="E41" s="144">
        <v>7</v>
      </c>
      <c r="F41" s="144" t="s">
        <v>135</v>
      </c>
      <c r="G41" s="145" t="s">
        <v>222</v>
      </c>
      <c r="H41" s="180" t="s">
        <v>121</v>
      </c>
      <c r="I41" s="13">
        <f>'Ind AIS N°7'!D14</f>
        <v>0</v>
      </c>
      <c r="J41" s="13">
        <f>'Ind AIS N°7'!E14</f>
        <v>0</v>
      </c>
      <c r="K41" s="13">
        <f>'Ind AIS N°7'!F14</f>
        <v>0</v>
      </c>
      <c r="L41" s="13">
        <f>'Ind AIS N°7'!G14</f>
        <v>0</v>
      </c>
      <c r="M41" s="13">
        <f>'Ind AIS N°7'!H14</f>
        <v>0</v>
      </c>
      <c r="N41" s="13">
        <f>'Ind AIS N°7'!I14</f>
        <v>0</v>
      </c>
      <c r="O41" s="13">
        <f>'Ind AIS N°7'!J14</f>
        <v>0</v>
      </c>
      <c r="P41" s="13">
        <f>'Ind AIS N°7'!K14</f>
        <v>0</v>
      </c>
      <c r="Q41" s="13">
        <f>'Ind AIS N°7'!L14</f>
        <v>0</v>
      </c>
      <c r="R41" s="13">
        <f>'Ind AIS N°7'!M14</f>
        <v>0</v>
      </c>
      <c r="S41" s="13">
        <f>'Ind AIS N°7'!N14</f>
        <v>0</v>
      </c>
      <c r="T41" s="13">
        <f>'Ind AIS N°7'!O14</f>
        <v>0</v>
      </c>
      <c r="U41" s="13">
        <f>'Ind AIS N°7'!P14</f>
        <v>0</v>
      </c>
      <c r="V41" s="13">
        <f>'Ind AIS N°7'!Q14</f>
        <v>0</v>
      </c>
      <c r="W41" s="13">
        <f>'Ind AIS N°7'!R14</f>
        <v>0</v>
      </c>
      <c r="X41" s="13">
        <f>'Ind AIS N°7'!S14</f>
        <v>0</v>
      </c>
      <c r="Y41" s="266"/>
      <c r="Z41" s="265" t="str">
        <f>IF('Ind AIS N°7'!U14=0,"",'Ind AIS N°7'!U14)</f>
        <v/>
      </c>
      <c r="AA41" s="266"/>
    </row>
    <row r="42" spans="2:27" s="61" customFormat="1" ht="30" customHeight="1" x14ac:dyDescent="0.2">
      <c r="B42" s="143" t="str">
        <f>IF('Table des matières'!$E$3&lt;&gt;0,'Table des matières'!$E$3,"")</f>
        <v/>
      </c>
      <c r="C42" s="143" t="str">
        <f>IF('Table des matières'!$C$3&lt;&gt;0,'Table des matières'!$C$3,"")</f>
        <v/>
      </c>
      <c r="D42" s="144" t="s">
        <v>103</v>
      </c>
      <c r="E42" s="144">
        <v>7</v>
      </c>
      <c r="F42" s="144" t="s">
        <v>135</v>
      </c>
      <c r="G42" s="145" t="s">
        <v>222</v>
      </c>
      <c r="H42" s="180" t="s">
        <v>122</v>
      </c>
      <c r="I42" s="13">
        <f>'Ind AIS N°7'!D15</f>
        <v>0</v>
      </c>
      <c r="J42" s="13">
        <f>'Ind AIS N°7'!E15</f>
        <v>0</v>
      </c>
      <c r="K42" s="13">
        <f>'Ind AIS N°7'!F15</f>
        <v>0</v>
      </c>
      <c r="L42" s="13">
        <f>'Ind AIS N°7'!G15</f>
        <v>0</v>
      </c>
      <c r="M42" s="13">
        <f>'Ind AIS N°7'!H15</f>
        <v>0</v>
      </c>
      <c r="N42" s="13">
        <f>'Ind AIS N°7'!I15</f>
        <v>0</v>
      </c>
      <c r="O42" s="13">
        <f>'Ind AIS N°7'!J15</f>
        <v>0</v>
      </c>
      <c r="P42" s="13">
        <f>'Ind AIS N°7'!K15</f>
        <v>0</v>
      </c>
      <c r="Q42" s="13">
        <f>'Ind AIS N°7'!L15</f>
        <v>0</v>
      </c>
      <c r="R42" s="13">
        <f>'Ind AIS N°7'!M15</f>
        <v>0</v>
      </c>
      <c r="S42" s="13">
        <f>'Ind AIS N°7'!N15</f>
        <v>0</v>
      </c>
      <c r="T42" s="13">
        <f>'Ind AIS N°7'!O15</f>
        <v>0</v>
      </c>
      <c r="U42" s="13">
        <f>'Ind AIS N°7'!P15</f>
        <v>0</v>
      </c>
      <c r="V42" s="13">
        <f>'Ind AIS N°7'!Q15</f>
        <v>0</v>
      </c>
      <c r="W42" s="13">
        <f>'Ind AIS N°7'!R15</f>
        <v>0</v>
      </c>
      <c r="X42" s="13">
        <f>'Ind AIS N°7'!S15</f>
        <v>0</v>
      </c>
      <c r="Y42" s="266"/>
      <c r="Z42" s="265" t="str">
        <f>IF('Ind AIS N°7'!U15=0,"",'Ind AIS N°7'!U15)</f>
        <v/>
      </c>
      <c r="AA42" s="266"/>
    </row>
    <row r="43" spans="2:27" s="61" customFormat="1" ht="30" customHeight="1" x14ac:dyDescent="0.2">
      <c r="B43" s="143" t="str">
        <f>IF('Table des matières'!$E$3&lt;&gt;0,'Table des matières'!$E$3,"")</f>
        <v/>
      </c>
      <c r="C43" s="143" t="str">
        <f>IF('Table des matières'!$C$3&lt;&gt;0,'Table des matières'!$C$3,"")</f>
        <v/>
      </c>
      <c r="D43" s="144" t="s">
        <v>103</v>
      </c>
      <c r="E43" s="144">
        <v>7</v>
      </c>
      <c r="F43" s="144" t="s">
        <v>135</v>
      </c>
      <c r="G43" s="145" t="s">
        <v>222</v>
      </c>
      <c r="H43" s="180" t="s">
        <v>70</v>
      </c>
      <c r="I43" s="13">
        <f>'Ind AIS N°7'!D16</f>
        <v>0</v>
      </c>
      <c r="J43" s="13">
        <f>'Ind AIS N°7'!E16</f>
        <v>0</v>
      </c>
      <c r="K43" s="13">
        <f>'Ind AIS N°7'!F16</f>
        <v>0</v>
      </c>
      <c r="L43" s="13">
        <f>'Ind AIS N°7'!G16</f>
        <v>0</v>
      </c>
      <c r="M43" s="13">
        <f>'Ind AIS N°7'!H16</f>
        <v>0</v>
      </c>
      <c r="N43" s="13">
        <f>'Ind AIS N°7'!I16</f>
        <v>0</v>
      </c>
      <c r="O43" s="13">
        <f>'Ind AIS N°7'!J16</f>
        <v>0</v>
      </c>
      <c r="P43" s="13">
        <f>'Ind AIS N°7'!K16</f>
        <v>0</v>
      </c>
      <c r="Q43" s="13">
        <f>'Ind AIS N°7'!L16</f>
        <v>0</v>
      </c>
      <c r="R43" s="13">
        <f>'Ind AIS N°7'!M16</f>
        <v>0</v>
      </c>
      <c r="S43" s="13">
        <f>'Ind AIS N°7'!N16</f>
        <v>0</v>
      </c>
      <c r="T43" s="13">
        <f>'Ind AIS N°7'!O16</f>
        <v>0</v>
      </c>
      <c r="U43" s="13">
        <f>'Ind AIS N°7'!P16</f>
        <v>0</v>
      </c>
      <c r="V43" s="13">
        <f>'Ind AIS N°7'!Q16</f>
        <v>0</v>
      </c>
      <c r="W43" s="13">
        <f>'Ind AIS N°7'!R16</f>
        <v>0</v>
      </c>
      <c r="X43" s="13">
        <f>'Ind AIS N°7'!S16</f>
        <v>0</v>
      </c>
      <c r="Y43" s="265" t="str">
        <f>IF('Ind AIS N°7'!T16=0,"",'Ind AIS N°7'!T16)</f>
        <v/>
      </c>
      <c r="Z43" s="265" t="str">
        <f>IF('Ind AIS N°7'!U16=0,"",'Ind AIS N°7'!U16)</f>
        <v/>
      </c>
      <c r="AA43" s="266"/>
    </row>
    <row r="44" spans="2:27" s="61" customFormat="1" ht="30" customHeight="1" x14ac:dyDescent="0.2">
      <c r="B44" s="143" t="str">
        <f>IF('Table des matières'!$E$3&lt;&gt;0,'Table des matières'!$E$3,"")</f>
        <v/>
      </c>
      <c r="C44" s="143" t="str">
        <f>IF('Table des matières'!$C$3&lt;&gt;0,'Table des matières'!$C$3,"")</f>
        <v/>
      </c>
      <c r="D44" s="144" t="s">
        <v>103</v>
      </c>
      <c r="E44" s="144">
        <v>7</v>
      </c>
      <c r="F44" s="144" t="s">
        <v>135</v>
      </c>
      <c r="G44" s="145" t="s">
        <v>222</v>
      </c>
      <c r="H44" s="180" t="s">
        <v>0</v>
      </c>
      <c r="I44" s="13">
        <f>'Ind AIS N°7'!D17</f>
        <v>0</v>
      </c>
      <c r="J44" s="13">
        <f>'Ind AIS N°7'!E17</f>
        <v>0</v>
      </c>
      <c r="K44" s="13">
        <f>'Ind AIS N°7'!F17</f>
        <v>0</v>
      </c>
      <c r="L44" s="13">
        <f>'Ind AIS N°7'!G17</f>
        <v>0</v>
      </c>
      <c r="M44" s="13">
        <f>'Ind AIS N°7'!H17</f>
        <v>0</v>
      </c>
      <c r="N44" s="13">
        <f>'Ind AIS N°7'!I17</f>
        <v>0</v>
      </c>
      <c r="O44" s="13">
        <f>'Ind AIS N°7'!J17</f>
        <v>0</v>
      </c>
      <c r="P44" s="13">
        <f>'Ind AIS N°7'!K17</f>
        <v>0</v>
      </c>
      <c r="Q44" s="13">
        <f>'Ind AIS N°7'!L17</f>
        <v>0</v>
      </c>
      <c r="R44" s="13">
        <f>'Ind AIS N°7'!M17</f>
        <v>0</v>
      </c>
      <c r="S44" s="13">
        <f>'Ind AIS N°7'!N17</f>
        <v>0</v>
      </c>
      <c r="T44" s="13">
        <f>'Ind AIS N°7'!O17</f>
        <v>0</v>
      </c>
      <c r="U44" s="13">
        <f>'Ind AIS N°7'!P17</f>
        <v>0</v>
      </c>
      <c r="V44" s="13">
        <f>'Ind AIS N°7'!Q17</f>
        <v>0</v>
      </c>
      <c r="W44" s="13">
        <f>'Ind AIS N°7'!R17</f>
        <v>0</v>
      </c>
      <c r="X44" s="13">
        <f>'Ind AIS N°7'!S17</f>
        <v>0</v>
      </c>
      <c r="Y44" s="266"/>
      <c r="Z44" s="266"/>
      <c r="AA44" s="266"/>
    </row>
    <row r="45" spans="2:27" s="61" customFormat="1" ht="30" customHeight="1" x14ac:dyDescent="0.2">
      <c r="B45" s="143" t="str">
        <f>IF('Table des matières'!$E$3&lt;&gt;0,'Table des matières'!$E$3,"")</f>
        <v/>
      </c>
      <c r="C45" s="143" t="str">
        <f>IF('Table des matières'!$C$3&lt;&gt;0,'Table des matières'!$C$3,"")</f>
        <v/>
      </c>
      <c r="D45" s="144" t="s">
        <v>106</v>
      </c>
      <c r="E45" s="144">
        <v>8</v>
      </c>
      <c r="F45" s="144" t="s">
        <v>114</v>
      </c>
      <c r="G45" s="145" t="s">
        <v>156</v>
      </c>
      <c r="H45" s="288" t="s">
        <v>0</v>
      </c>
      <c r="I45" s="13">
        <f>'Ind AIS N°8'!D8</f>
        <v>0</v>
      </c>
      <c r="J45" s="13">
        <f>'Ind AIS N°8'!E8</f>
        <v>0</v>
      </c>
      <c r="K45" s="13">
        <f>'Ind AIS N°8'!F8</f>
        <v>0</v>
      </c>
      <c r="L45" s="13">
        <f>'Ind AIS N°8'!G8</f>
        <v>0</v>
      </c>
      <c r="M45" s="13">
        <f>'Ind AIS N°8'!H8</f>
        <v>0</v>
      </c>
      <c r="N45" s="13">
        <f>'Ind AIS N°8'!I8</f>
        <v>0</v>
      </c>
      <c r="O45" s="13">
        <f>'Ind AIS N°8'!J8</f>
        <v>0</v>
      </c>
      <c r="P45" s="13">
        <f>'Ind AIS N°8'!K8</f>
        <v>0</v>
      </c>
      <c r="Q45" s="13">
        <f>'Ind AIS N°8'!L8</f>
        <v>0</v>
      </c>
      <c r="R45" s="13">
        <f>'Ind AIS N°8'!M8</f>
        <v>0</v>
      </c>
      <c r="S45" s="13">
        <f>'Ind AIS N°8'!N8</f>
        <v>0</v>
      </c>
      <c r="T45" s="13">
        <f>'Ind AIS N°8'!O8</f>
        <v>0</v>
      </c>
      <c r="U45" s="13">
        <f>'Ind AIS N°8'!P8</f>
        <v>0</v>
      </c>
      <c r="V45" s="13">
        <f>'Ind AIS N°8'!Q8</f>
        <v>0</v>
      </c>
      <c r="W45" s="13">
        <f>'Ind AIS N°8'!R8</f>
        <v>0</v>
      </c>
      <c r="X45" s="13">
        <f>'Ind AIS N°8'!S8</f>
        <v>0</v>
      </c>
      <c r="Y45" s="266"/>
      <c r="Z45" s="265" t="str">
        <f>IF('Ind AIS N°8'!U8=0,"",'Ind AIS N°8'!U8)</f>
        <v/>
      </c>
      <c r="AA45" s="265" t="str">
        <f>IF('Ind AIS N°8'!Z6=0,"",'Ind AIS N°8'!Z6)</f>
        <v/>
      </c>
    </row>
    <row r="46" spans="2:27" s="61" customFormat="1" ht="30" customHeight="1" x14ac:dyDescent="0.2">
      <c r="B46" s="143" t="str">
        <f>IF('Table des matières'!$E$3&lt;&gt;0,'Table des matières'!$E$3,"")</f>
        <v/>
      </c>
      <c r="C46" s="143" t="str">
        <f>IF('Table des matières'!$C$3&lt;&gt;0,'Table des matières'!$C$3,"")</f>
        <v/>
      </c>
      <c r="D46" s="144" t="s">
        <v>106</v>
      </c>
      <c r="E46" s="144">
        <v>8</v>
      </c>
      <c r="F46" s="144" t="s">
        <v>114</v>
      </c>
      <c r="G46" s="145" t="s">
        <v>153</v>
      </c>
      <c r="H46" s="180" t="s">
        <v>5</v>
      </c>
      <c r="I46" s="13">
        <f>'Ind AIS N°8'!D9</f>
        <v>0</v>
      </c>
      <c r="J46" s="13">
        <f>'Ind AIS N°8'!E9</f>
        <v>0</v>
      </c>
      <c r="K46" s="13">
        <f>'Ind AIS N°8'!F9</f>
        <v>0</v>
      </c>
      <c r="L46" s="13">
        <f>'Ind AIS N°8'!G9</f>
        <v>0</v>
      </c>
      <c r="M46" s="13">
        <f>'Ind AIS N°8'!H9</f>
        <v>0</v>
      </c>
      <c r="N46" s="13">
        <f>'Ind AIS N°8'!I9</f>
        <v>0</v>
      </c>
      <c r="O46" s="13">
        <f>'Ind AIS N°8'!J9</f>
        <v>0</v>
      </c>
      <c r="P46" s="13">
        <f>'Ind AIS N°8'!K9</f>
        <v>0</v>
      </c>
      <c r="Q46" s="13">
        <f>'Ind AIS N°8'!L9</f>
        <v>0</v>
      </c>
      <c r="R46" s="13">
        <f>'Ind AIS N°8'!M9</f>
        <v>0</v>
      </c>
      <c r="S46" s="13">
        <f>'Ind AIS N°8'!N9</f>
        <v>0</v>
      </c>
      <c r="T46" s="13">
        <f>'Ind AIS N°8'!O9</f>
        <v>0</v>
      </c>
      <c r="U46" s="13">
        <f>'Ind AIS N°8'!P9</f>
        <v>0</v>
      </c>
      <c r="V46" s="13">
        <f>'Ind AIS N°8'!Q9</f>
        <v>0</v>
      </c>
      <c r="W46" s="13">
        <f>'Ind AIS N°8'!R9</f>
        <v>0</v>
      </c>
      <c r="X46" s="13">
        <f>'Ind AIS N°8'!S9</f>
        <v>0</v>
      </c>
      <c r="Y46" s="266"/>
      <c r="Z46" s="265" t="str">
        <f>IF('Ind AIS N°8'!U9=0,"",'Ind AIS N°8'!U9)</f>
        <v/>
      </c>
      <c r="AA46" s="266"/>
    </row>
    <row r="47" spans="2:27" s="61" customFormat="1" ht="30" customHeight="1" x14ac:dyDescent="0.2">
      <c r="B47" s="143" t="str">
        <f>IF('Table des matières'!$E$3&lt;&gt;0,'Table des matières'!$E$3,"")</f>
        <v/>
      </c>
      <c r="C47" s="143" t="str">
        <f>IF('Table des matières'!$C$3&lt;&gt;0,'Table des matières'!$C$3,"")</f>
        <v/>
      </c>
      <c r="D47" s="144" t="s">
        <v>106</v>
      </c>
      <c r="E47" s="144">
        <v>8</v>
      </c>
      <c r="F47" s="144" t="s">
        <v>114</v>
      </c>
      <c r="G47" s="145" t="s">
        <v>153</v>
      </c>
      <c r="H47" s="180" t="s">
        <v>6</v>
      </c>
      <c r="I47" s="13">
        <f>'Ind AIS N°8'!D10</f>
        <v>0</v>
      </c>
      <c r="J47" s="13">
        <f>'Ind AIS N°8'!E10</f>
        <v>0</v>
      </c>
      <c r="K47" s="13">
        <f>'Ind AIS N°8'!F10</f>
        <v>0</v>
      </c>
      <c r="L47" s="13">
        <f>'Ind AIS N°8'!G10</f>
        <v>0</v>
      </c>
      <c r="M47" s="13">
        <f>'Ind AIS N°8'!H10</f>
        <v>0</v>
      </c>
      <c r="N47" s="13">
        <f>'Ind AIS N°8'!I10</f>
        <v>0</v>
      </c>
      <c r="O47" s="13">
        <f>'Ind AIS N°8'!J10</f>
        <v>0</v>
      </c>
      <c r="P47" s="13">
        <f>'Ind AIS N°8'!K10</f>
        <v>0</v>
      </c>
      <c r="Q47" s="13">
        <f>'Ind AIS N°8'!L10</f>
        <v>0</v>
      </c>
      <c r="R47" s="13">
        <f>'Ind AIS N°8'!M10</f>
        <v>0</v>
      </c>
      <c r="S47" s="13">
        <f>'Ind AIS N°8'!N10</f>
        <v>0</v>
      </c>
      <c r="T47" s="13">
        <f>'Ind AIS N°8'!O10</f>
        <v>0</v>
      </c>
      <c r="U47" s="13">
        <f>'Ind AIS N°8'!P10</f>
        <v>0</v>
      </c>
      <c r="V47" s="13">
        <f>'Ind AIS N°8'!Q10</f>
        <v>0</v>
      </c>
      <c r="W47" s="13">
        <f>'Ind AIS N°8'!R10</f>
        <v>0</v>
      </c>
      <c r="X47" s="13">
        <f>'Ind AIS N°8'!S10</f>
        <v>0</v>
      </c>
      <c r="Y47" s="266"/>
      <c r="Z47" s="265" t="str">
        <f>IF('Ind AIS N°8'!U10=0,"",'Ind AIS N°8'!U10)</f>
        <v/>
      </c>
      <c r="AA47" s="266"/>
    </row>
    <row r="48" spans="2:27" s="61" customFormat="1" ht="30" customHeight="1" x14ac:dyDescent="0.2">
      <c r="B48" s="143" t="str">
        <f>IF('Table des matières'!$E$3&lt;&gt;0,'Table des matières'!$E$3,"")</f>
        <v/>
      </c>
      <c r="C48" s="143" t="str">
        <f>IF('Table des matières'!$C$3&lt;&gt;0,'Table des matières'!$C$3,"")</f>
        <v/>
      </c>
      <c r="D48" s="144" t="s">
        <v>106</v>
      </c>
      <c r="E48" s="144">
        <v>8</v>
      </c>
      <c r="F48" s="144" t="s">
        <v>114</v>
      </c>
      <c r="G48" s="145" t="s">
        <v>153</v>
      </c>
      <c r="H48" s="180" t="s">
        <v>7</v>
      </c>
      <c r="I48" s="13">
        <f>'Ind AIS N°8'!D11</f>
        <v>0</v>
      </c>
      <c r="J48" s="13">
        <f>'Ind AIS N°8'!E11</f>
        <v>0</v>
      </c>
      <c r="K48" s="13">
        <f>'Ind AIS N°8'!F11</f>
        <v>0</v>
      </c>
      <c r="L48" s="13">
        <f>'Ind AIS N°8'!G11</f>
        <v>0</v>
      </c>
      <c r="M48" s="13">
        <f>'Ind AIS N°8'!H11</f>
        <v>0</v>
      </c>
      <c r="N48" s="13">
        <f>'Ind AIS N°8'!I11</f>
        <v>0</v>
      </c>
      <c r="O48" s="13">
        <f>'Ind AIS N°8'!J11</f>
        <v>0</v>
      </c>
      <c r="P48" s="13">
        <f>'Ind AIS N°8'!K11</f>
        <v>0</v>
      </c>
      <c r="Q48" s="13">
        <f>'Ind AIS N°8'!L11</f>
        <v>0</v>
      </c>
      <c r="R48" s="13">
        <f>'Ind AIS N°8'!M11</f>
        <v>0</v>
      </c>
      <c r="S48" s="13">
        <f>'Ind AIS N°8'!N11</f>
        <v>0</v>
      </c>
      <c r="T48" s="13">
        <f>'Ind AIS N°8'!O11</f>
        <v>0</v>
      </c>
      <c r="U48" s="13">
        <f>'Ind AIS N°8'!P11</f>
        <v>0</v>
      </c>
      <c r="V48" s="13">
        <f>'Ind AIS N°8'!Q11</f>
        <v>0</v>
      </c>
      <c r="W48" s="13">
        <f>'Ind AIS N°8'!R11</f>
        <v>0</v>
      </c>
      <c r="X48" s="13">
        <f>'Ind AIS N°8'!S11</f>
        <v>0</v>
      </c>
      <c r="Y48" s="266"/>
      <c r="Z48" s="265" t="str">
        <f>IF('Ind AIS N°8'!U11=0,"",'Ind AIS N°8'!U11)</f>
        <v/>
      </c>
      <c r="AA48" s="266"/>
    </row>
    <row r="49" spans="2:27" s="61" customFormat="1" ht="30" customHeight="1" x14ac:dyDescent="0.2">
      <c r="B49" s="143" t="str">
        <f>IF('Table des matières'!$E$3&lt;&gt;0,'Table des matières'!$E$3,"")</f>
        <v/>
      </c>
      <c r="C49" s="143" t="str">
        <f>IF('Table des matières'!$C$3&lt;&gt;0,'Table des matières'!$C$3,"")</f>
        <v/>
      </c>
      <c r="D49" s="144" t="s">
        <v>106</v>
      </c>
      <c r="E49" s="144">
        <v>8</v>
      </c>
      <c r="F49" s="144" t="s">
        <v>114</v>
      </c>
      <c r="G49" s="145" t="s">
        <v>153</v>
      </c>
      <c r="H49" s="180" t="s">
        <v>0</v>
      </c>
      <c r="I49" s="13">
        <f>'Ind AIS N°8'!D12</f>
        <v>0</v>
      </c>
      <c r="J49" s="13">
        <f>'Ind AIS N°8'!E12</f>
        <v>0</v>
      </c>
      <c r="K49" s="13">
        <f>'Ind AIS N°8'!F12</f>
        <v>0</v>
      </c>
      <c r="L49" s="13">
        <f>'Ind AIS N°8'!G12</f>
        <v>0</v>
      </c>
      <c r="M49" s="13">
        <f>'Ind AIS N°8'!H12</f>
        <v>0</v>
      </c>
      <c r="N49" s="13">
        <f>'Ind AIS N°8'!I12</f>
        <v>0</v>
      </c>
      <c r="O49" s="13">
        <f>'Ind AIS N°8'!J12</f>
        <v>0</v>
      </c>
      <c r="P49" s="13">
        <f>'Ind AIS N°8'!K12</f>
        <v>0</v>
      </c>
      <c r="Q49" s="13">
        <f>'Ind AIS N°8'!L12</f>
        <v>0</v>
      </c>
      <c r="R49" s="13">
        <f>'Ind AIS N°8'!M12</f>
        <v>0</v>
      </c>
      <c r="S49" s="13">
        <f>'Ind AIS N°8'!N12</f>
        <v>0</v>
      </c>
      <c r="T49" s="13">
        <f>'Ind AIS N°8'!O12</f>
        <v>0</v>
      </c>
      <c r="U49" s="13">
        <f>'Ind AIS N°8'!P12</f>
        <v>0</v>
      </c>
      <c r="V49" s="13">
        <f>'Ind AIS N°8'!Q12</f>
        <v>0</v>
      </c>
      <c r="W49" s="13">
        <f>'Ind AIS N°8'!R12</f>
        <v>0</v>
      </c>
      <c r="X49" s="13">
        <f>'Ind AIS N°8'!S12</f>
        <v>0</v>
      </c>
      <c r="Y49" s="266"/>
      <c r="Z49" s="266"/>
      <c r="AA49" s="266"/>
    </row>
    <row r="50" spans="2:27" s="61" customFormat="1" ht="30" customHeight="1" x14ac:dyDescent="0.2">
      <c r="B50" s="143" t="str">
        <f>IF('Table des matières'!$E$3&lt;&gt;0,'Table des matières'!$E$3,"")</f>
        <v/>
      </c>
      <c r="C50" s="143" t="str">
        <f>IF('Table des matières'!$C$3&lt;&gt;0,'Table des matières'!$C$3,"")</f>
        <v/>
      </c>
      <c r="D50" s="147" t="s">
        <v>103</v>
      </c>
      <c r="E50" s="147">
        <v>9</v>
      </c>
      <c r="F50" s="143" t="s">
        <v>107</v>
      </c>
      <c r="G50" s="145" t="s">
        <v>221</v>
      </c>
      <c r="H50" s="288" t="s">
        <v>0</v>
      </c>
      <c r="I50" s="13">
        <f>'Ind AIS N°9'!D8</f>
        <v>0</v>
      </c>
      <c r="J50" s="13">
        <f>'Ind AIS N°9'!E8</f>
        <v>0</v>
      </c>
      <c r="K50" s="13">
        <f>'Ind AIS N°9'!F8</f>
        <v>0</v>
      </c>
      <c r="L50" s="13">
        <f>'Ind AIS N°9'!G8</f>
        <v>0</v>
      </c>
      <c r="M50" s="13">
        <f>'Ind AIS N°9'!H8</f>
        <v>0</v>
      </c>
      <c r="N50" s="13">
        <f>'Ind AIS N°9'!I8</f>
        <v>0</v>
      </c>
      <c r="O50" s="13">
        <f>'Ind AIS N°9'!J8</f>
        <v>0</v>
      </c>
      <c r="P50" s="13">
        <f>'Ind AIS N°9'!K8</f>
        <v>0</v>
      </c>
      <c r="Q50" s="13">
        <f>'Ind AIS N°9'!L8</f>
        <v>0</v>
      </c>
      <c r="R50" s="13">
        <f>'Ind AIS N°9'!M8</f>
        <v>0</v>
      </c>
      <c r="S50" s="13">
        <f>'Ind AIS N°9'!N8</f>
        <v>0</v>
      </c>
      <c r="T50" s="13">
        <f>'Ind AIS N°9'!O8</f>
        <v>0</v>
      </c>
      <c r="U50" s="13">
        <f>'Ind AIS N°9'!P8</f>
        <v>0</v>
      </c>
      <c r="V50" s="13">
        <f>'Ind AIS N°9'!Q8</f>
        <v>0</v>
      </c>
      <c r="W50" s="13">
        <f>'Ind AIS N°9'!R8</f>
        <v>0</v>
      </c>
      <c r="X50" s="13">
        <f>'Ind AIS N°9'!S8</f>
        <v>0</v>
      </c>
      <c r="Y50" s="266"/>
      <c r="Z50" s="265" t="str">
        <f>IF('Ind AIS N°9'!U8=0,"",'Ind AIS N°9'!U8)</f>
        <v/>
      </c>
      <c r="AA50" s="265" t="str">
        <f>IF('Ind AIS N°9'!W6=0,"",'Ind AIS N°9'!W6)</f>
        <v/>
      </c>
    </row>
    <row r="51" spans="2:27" ht="30" customHeight="1" x14ac:dyDescent="0.2">
      <c r="B51" s="143" t="str">
        <f>IF('Table des matières'!$E$3&lt;&gt;0,'Table des matières'!$E$3,"")</f>
        <v/>
      </c>
      <c r="C51" s="143" t="str">
        <f>IF('Table des matières'!$C$3&lt;&gt;0,'Table des matières'!$C$3,"")</f>
        <v/>
      </c>
      <c r="D51" s="148" t="s">
        <v>103</v>
      </c>
      <c r="E51" s="148" t="s">
        <v>8</v>
      </c>
      <c r="F51" s="144" t="s">
        <v>108</v>
      </c>
      <c r="G51" s="145" t="s">
        <v>253</v>
      </c>
      <c r="H51" s="180" t="s">
        <v>115</v>
      </c>
      <c r="I51" s="13">
        <f>'Ind AIS N°11a'!D8</f>
        <v>0</v>
      </c>
      <c r="J51" s="13">
        <f>'Ind AIS N°11a'!E8</f>
        <v>0</v>
      </c>
      <c r="K51" s="13">
        <f>'Ind AIS N°11a'!F8</f>
        <v>0</v>
      </c>
      <c r="L51" s="13">
        <f>'Ind AIS N°11a'!G8</f>
        <v>0</v>
      </c>
      <c r="M51" s="13">
        <f>'Ind AIS N°11a'!H8</f>
        <v>0</v>
      </c>
      <c r="N51" s="13">
        <f>'Ind AIS N°11a'!I8</f>
        <v>0</v>
      </c>
      <c r="O51" s="13">
        <f>'Ind AIS N°11a'!J8</f>
        <v>0</v>
      </c>
      <c r="P51" s="13">
        <f>'Ind AIS N°11a'!K8</f>
        <v>0</v>
      </c>
      <c r="Q51" s="13">
        <f>'Ind AIS N°11a'!L8</f>
        <v>0</v>
      </c>
      <c r="R51" s="13">
        <f>'Ind AIS N°11a'!M8</f>
        <v>0</v>
      </c>
      <c r="S51" s="13">
        <f>'Ind AIS N°11a'!N8</f>
        <v>0</v>
      </c>
      <c r="T51" s="13">
        <f>'Ind AIS N°11a'!O8</f>
        <v>0</v>
      </c>
      <c r="U51" s="13">
        <f>'Ind AIS N°11a'!P8</f>
        <v>0</v>
      </c>
      <c r="V51" s="13">
        <f>'Ind AIS N°11a'!Q8</f>
        <v>0</v>
      </c>
      <c r="W51" s="13">
        <f>'Ind AIS N°11a'!R8</f>
        <v>0</v>
      </c>
      <c r="X51" s="13">
        <f>'Ind AIS N°11a'!S8</f>
        <v>0</v>
      </c>
      <c r="Y51" s="265" t="str">
        <f>IF('Ind AIS N°11a'!T8=0,"",'Ind AIS N°11a'!T8)</f>
        <v/>
      </c>
      <c r="Z51" s="265" t="str">
        <f>IF('Ind AIS N°11a'!U8=0,"",'Ind AIS N°11a'!U8)</f>
        <v/>
      </c>
      <c r="AA51" s="265" t="str">
        <f>IF('Ind AIS N°11a'!W6=0,"",'Ind AIS N°11a'!W6)</f>
        <v/>
      </c>
    </row>
    <row r="52" spans="2:27" ht="30" customHeight="1" x14ac:dyDescent="0.2">
      <c r="B52" s="143" t="str">
        <f>IF('Table des matières'!$E$3&lt;&gt;0,'Table des matières'!$E$3,"")</f>
        <v/>
      </c>
      <c r="C52" s="143" t="str">
        <f>IF('Table des matières'!$C$3&lt;&gt;0,'Table des matières'!$C$3,"")</f>
        <v/>
      </c>
      <c r="D52" s="148" t="s">
        <v>103</v>
      </c>
      <c r="E52" s="148" t="s">
        <v>8</v>
      </c>
      <c r="F52" s="144" t="s">
        <v>108</v>
      </c>
      <c r="G52" s="145" t="s">
        <v>253</v>
      </c>
      <c r="H52" s="180" t="s">
        <v>116</v>
      </c>
      <c r="I52" s="13">
        <f>'Ind AIS N°11a'!D9</f>
        <v>0</v>
      </c>
      <c r="J52" s="13">
        <f>'Ind AIS N°11a'!E9</f>
        <v>0</v>
      </c>
      <c r="K52" s="13">
        <f>'Ind AIS N°11a'!F9</f>
        <v>0</v>
      </c>
      <c r="L52" s="13">
        <f>'Ind AIS N°11a'!G9</f>
        <v>0</v>
      </c>
      <c r="M52" s="13">
        <f>'Ind AIS N°11a'!H9</f>
        <v>0</v>
      </c>
      <c r="N52" s="13">
        <f>'Ind AIS N°11a'!I9</f>
        <v>0</v>
      </c>
      <c r="O52" s="13">
        <f>'Ind AIS N°11a'!J9</f>
        <v>0</v>
      </c>
      <c r="P52" s="13">
        <f>'Ind AIS N°11a'!K9</f>
        <v>0</v>
      </c>
      <c r="Q52" s="13">
        <f>'Ind AIS N°11a'!L9</f>
        <v>0</v>
      </c>
      <c r="R52" s="13">
        <f>'Ind AIS N°11a'!M9</f>
        <v>0</v>
      </c>
      <c r="S52" s="13">
        <f>'Ind AIS N°11a'!N9</f>
        <v>0</v>
      </c>
      <c r="T52" s="13">
        <f>'Ind AIS N°11a'!O9</f>
        <v>0</v>
      </c>
      <c r="U52" s="13">
        <f>'Ind AIS N°11a'!P9</f>
        <v>0</v>
      </c>
      <c r="V52" s="13">
        <f>'Ind AIS N°11a'!Q9</f>
        <v>0</v>
      </c>
      <c r="W52" s="13">
        <f>'Ind AIS N°11a'!R9</f>
        <v>0</v>
      </c>
      <c r="X52" s="13">
        <f>'Ind AIS N°11a'!S9</f>
        <v>0</v>
      </c>
      <c r="Y52" s="265" t="str">
        <f>IF('Ind AIS N°11a'!T9=0,"",'Ind AIS N°11a'!T9)</f>
        <v/>
      </c>
      <c r="Z52" s="265" t="str">
        <f>IF('Ind AIS N°11a'!U9=0,"",'Ind AIS N°11a'!U9)</f>
        <v/>
      </c>
      <c r="AA52" s="266"/>
    </row>
    <row r="53" spans="2:27" ht="30" customHeight="1" x14ac:dyDescent="0.2">
      <c r="B53" s="143" t="str">
        <f>IF('Table des matières'!$E$3&lt;&gt;0,'Table des matières'!$E$3,"")</f>
        <v/>
      </c>
      <c r="C53" s="143" t="str">
        <f>IF('Table des matières'!$C$3&lt;&gt;0,'Table des matières'!$C$3,"")</f>
        <v/>
      </c>
      <c r="D53" s="148" t="s">
        <v>103</v>
      </c>
      <c r="E53" s="148" t="s">
        <v>8</v>
      </c>
      <c r="F53" s="144" t="s">
        <v>108</v>
      </c>
      <c r="G53" s="145" t="s">
        <v>253</v>
      </c>
      <c r="H53" s="180" t="s">
        <v>117</v>
      </c>
      <c r="I53" s="13">
        <f>'Ind AIS N°11a'!D10</f>
        <v>0</v>
      </c>
      <c r="J53" s="13">
        <f>'Ind AIS N°11a'!E10</f>
        <v>0</v>
      </c>
      <c r="K53" s="13">
        <f>'Ind AIS N°11a'!F10</f>
        <v>0</v>
      </c>
      <c r="L53" s="13">
        <f>'Ind AIS N°11a'!G10</f>
        <v>0</v>
      </c>
      <c r="M53" s="13">
        <f>'Ind AIS N°11a'!H10</f>
        <v>0</v>
      </c>
      <c r="N53" s="13">
        <f>'Ind AIS N°11a'!I10</f>
        <v>0</v>
      </c>
      <c r="O53" s="13">
        <f>'Ind AIS N°11a'!J10</f>
        <v>0</v>
      </c>
      <c r="P53" s="13">
        <f>'Ind AIS N°11a'!K10</f>
        <v>0</v>
      </c>
      <c r="Q53" s="13">
        <f>'Ind AIS N°11a'!L10</f>
        <v>0</v>
      </c>
      <c r="R53" s="13">
        <f>'Ind AIS N°11a'!M10</f>
        <v>0</v>
      </c>
      <c r="S53" s="13">
        <f>'Ind AIS N°11a'!N10</f>
        <v>0</v>
      </c>
      <c r="T53" s="13">
        <f>'Ind AIS N°11a'!O10</f>
        <v>0</v>
      </c>
      <c r="U53" s="13">
        <f>'Ind AIS N°11a'!P10</f>
        <v>0</v>
      </c>
      <c r="V53" s="13">
        <f>'Ind AIS N°11a'!Q10</f>
        <v>0</v>
      </c>
      <c r="W53" s="13">
        <f>'Ind AIS N°11a'!R10</f>
        <v>0</v>
      </c>
      <c r="X53" s="13">
        <f>'Ind AIS N°11a'!S10</f>
        <v>0</v>
      </c>
      <c r="Y53" s="265" t="str">
        <f>IF('Ind AIS N°11a'!T10=0,"",'Ind AIS N°11a'!T10)</f>
        <v/>
      </c>
      <c r="Z53" s="265" t="str">
        <f>IF('Ind AIS N°11a'!U10=0,"",'Ind AIS N°11a'!U10)</f>
        <v/>
      </c>
      <c r="AA53" s="266"/>
    </row>
    <row r="54" spans="2:27" ht="30" customHeight="1" x14ac:dyDescent="0.2">
      <c r="B54" s="143" t="str">
        <f>IF('Table des matières'!$E$3&lt;&gt;0,'Table des matières'!$E$3,"")</f>
        <v/>
      </c>
      <c r="C54" s="143" t="str">
        <f>IF('Table des matières'!$C$3&lt;&gt;0,'Table des matières'!$C$3,"")</f>
        <v/>
      </c>
      <c r="D54" s="148" t="s">
        <v>103</v>
      </c>
      <c r="E54" s="148" t="s">
        <v>8</v>
      </c>
      <c r="F54" s="144" t="s">
        <v>108</v>
      </c>
      <c r="G54" s="145" t="s">
        <v>253</v>
      </c>
      <c r="H54" s="180" t="s">
        <v>118</v>
      </c>
      <c r="I54" s="13">
        <f>'Ind AIS N°11a'!D11</f>
        <v>0</v>
      </c>
      <c r="J54" s="13">
        <f>'Ind AIS N°11a'!E11</f>
        <v>0</v>
      </c>
      <c r="K54" s="13">
        <f>'Ind AIS N°11a'!F11</f>
        <v>0</v>
      </c>
      <c r="L54" s="13">
        <f>'Ind AIS N°11a'!G11</f>
        <v>0</v>
      </c>
      <c r="M54" s="13">
        <f>'Ind AIS N°11a'!H11</f>
        <v>0</v>
      </c>
      <c r="N54" s="13">
        <f>'Ind AIS N°11a'!I11</f>
        <v>0</v>
      </c>
      <c r="O54" s="13">
        <f>'Ind AIS N°11a'!J11</f>
        <v>0</v>
      </c>
      <c r="P54" s="13">
        <f>'Ind AIS N°11a'!K11</f>
        <v>0</v>
      </c>
      <c r="Q54" s="13">
        <f>'Ind AIS N°11a'!L11</f>
        <v>0</v>
      </c>
      <c r="R54" s="13">
        <f>'Ind AIS N°11a'!M11</f>
        <v>0</v>
      </c>
      <c r="S54" s="13">
        <f>'Ind AIS N°11a'!N11</f>
        <v>0</v>
      </c>
      <c r="T54" s="13">
        <f>'Ind AIS N°11a'!O11</f>
        <v>0</v>
      </c>
      <c r="U54" s="13">
        <f>'Ind AIS N°11a'!P11</f>
        <v>0</v>
      </c>
      <c r="V54" s="13">
        <f>'Ind AIS N°11a'!Q11</f>
        <v>0</v>
      </c>
      <c r="W54" s="13">
        <f>'Ind AIS N°11a'!R11</f>
        <v>0</v>
      </c>
      <c r="X54" s="13">
        <f>'Ind AIS N°11a'!S11</f>
        <v>0</v>
      </c>
      <c r="Y54" s="266"/>
      <c r="Z54" s="265" t="str">
        <f>IF('Ind AIS N°11a'!U11=0,"",'Ind AIS N°11a'!U11)</f>
        <v/>
      </c>
      <c r="AA54" s="266"/>
    </row>
    <row r="55" spans="2:27" ht="30" customHeight="1" x14ac:dyDescent="0.2">
      <c r="B55" s="143" t="str">
        <f>IF('Table des matières'!$E$3&lt;&gt;0,'Table des matières'!$E$3,"")</f>
        <v/>
      </c>
      <c r="C55" s="143" t="str">
        <f>IF('Table des matières'!$C$3&lt;&gt;0,'Table des matières'!$C$3,"")</f>
        <v/>
      </c>
      <c r="D55" s="148" t="s">
        <v>103</v>
      </c>
      <c r="E55" s="148" t="s">
        <v>8</v>
      </c>
      <c r="F55" s="144" t="s">
        <v>108</v>
      </c>
      <c r="G55" s="145" t="s">
        <v>253</v>
      </c>
      <c r="H55" s="180" t="s">
        <v>119</v>
      </c>
      <c r="I55" s="13">
        <f>'Ind AIS N°11a'!D12</f>
        <v>0</v>
      </c>
      <c r="J55" s="13">
        <f>'Ind AIS N°11a'!E12</f>
        <v>0</v>
      </c>
      <c r="K55" s="13">
        <f>'Ind AIS N°11a'!F12</f>
        <v>0</v>
      </c>
      <c r="L55" s="13">
        <f>'Ind AIS N°11a'!G12</f>
        <v>0</v>
      </c>
      <c r="M55" s="13">
        <f>'Ind AIS N°11a'!H12</f>
        <v>0</v>
      </c>
      <c r="N55" s="13">
        <f>'Ind AIS N°11a'!I12</f>
        <v>0</v>
      </c>
      <c r="O55" s="13">
        <f>'Ind AIS N°11a'!J12</f>
        <v>0</v>
      </c>
      <c r="P55" s="13">
        <f>'Ind AIS N°11a'!K12</f>
        <v>0</v>
      </c>
      <c r="Q55" s="13">
        <f>'Ind AIS N°11a'!L12</f>
        <v>0</v>
      </c>
      <c r="R55" s="13">
        <f>'Ind AIS N°11a'!M12</f>
        <v>0</v>
      </c>
      <c r="S55" s="13">
        <f>'Ind AIS N°11a'!N12</f>
        <v>0</v>
      </c>
      <c r="T55" s="13">
        <f>'Ind AIS N°11a'!O12</f>
        <v>0</v>
      </c>
      <c r="U55" s="13">
        <f>'Ind AIS N°11a'!P12</f>
        <v>0</v>
      </c>
      <c r="V55" s="13">
        <f>'Ind AIS N°11a'!Q12</f>
        <v>0</v>
      </c>
      <c r="W55" s="13">
        <f>'Ind AIS N°11a'!R12</f>
        <v>0</v>
      </c>
      <c r="X55" s="13">
        <f>'Ind AIS N°11a'!S12</f>
        <v>0</v>
      </c>
      <c r="Y55" s="266"/>
      <c r="Z55" s="265" t="str">
        <f>IF('Ind AIS N°11a'!U12=0,"",'Ind AIS N°11a'!U12)</f>
        <v/>
      </c>
      <c r="AA55" s="266"/>
    </row>
    <row r="56" spans="2:27" ht="30" customHeight="1" x14ac:dyDescent="0.2">
      <c r="B56" s="143" t="str">
        <f>IF('Table des matières'!$E$3&lt;&gt;0,'Table des matières'!$E$3,"")</f>
        <v/>
      </c>
      <c r="C56" s="143" t="str">
        <f>IF('Table des matières'!$C$3&lt;&gt;0,'Table des matières'!$C$3,"")</f>
        <v/>
      </c>
      <c r="D56" s="148" t="s">
        <v>103</v>
      </c>
      <c r="E56" s="148" t="s">
        <v>8</v>
      </c>
      <c r="F56" s="144" t="s">
        <v>108</v>
      </c>
      <c r="G56" s="145" t="s">
        <v>253</v>
      </c>
      <c r="H56" s="180" t="s">
        <v>120</v>
      </c>
      <c r="I56" s="13">
        <f>'Ind AIS N°11a'!D13</f>
        <v>0</v>
      </c>
      <c r="J56" s="13">
        <f>'Ind AIS N°11a'!E13</f>
        <v>0</v>
      </c>
      <c r="K56" s="13">
        <f>'Ind AIS N°11a'!F13</f>
        <v>0</v>
      </c>
      <c r="L56" s="13">
        <f>'Ind AIS N°11a'!G13</f>
        <v>0</v>
      </c>
      <c r="M56" s="13">
        <f>'Ind AIS N°11a'!H13</f>
        <v>0</v>
      </c>
      <c r="N56" s="13">
        <f>'Ind AIS N°11a'!I13</f>
        <v>0</v>
      </c>
      <c r="O56" s="13">
        <f>'Ind AIS N°11a'!J13</f>
        <v>0</v>
      </c>
      <c r="P56" s="13">
        <f>'Ind AIS N°11a'!K13</f>
        <v>0</v>
      </c>
      <c r="Q56" s="13">
        <f>'Ind AIS N°11a'!L13</f>
        <v>0</v>
      </c>
      <c r="R56" s="13">
        <f>'Ind AIS N°11a'!M13</f>
        <v>0</v>
      </c>
      <c r="S56" s="13">
        <f>'Ind AIS N°11a'!N13</f>
        <v>0</v>
      </c>
      <c r="T56" s="13">
        <f>'Ind AIS N°11a'!O13</f>
        <v>0</v>
      </c>
      <c r="U56" s="13">
        <f>'Ind AIS N°11a'!P13</f>
        <v>0</v>
      </c>
      <c r="V56" s="13">
        <f>'Ind AIS N°11a'!Q13</f>
        <v>0</v>
      </c>
      <c r="W56" s="13">
        <f>'Ind AIS N°11a'!R13</f>
        <v>0</v>
      </c>
      <c r="X56" s="13">
        <f>'Ind AIS N°11a'!S13</f>
        <v>0</v>
      </c>
      <c r="Y56" s="266"/>
      <c r="Z56" s="265" t="str">
        <f>IF('Ind AIS N°11a'!U13=0,"",'Ind AIS N°11a'!U13)</f>
        <v/>
      </c>
      <c r="AA56" s="266"/>
    </row>
    <row r="57" spans="2:27" ht="30" customHeight="1" x14ac:dyDescent="0.2">
      <c r="B57" s="143" t="str">
        <f>IF('Table des matières'!$E$3&lt;&gt;0,'Table des matières'!$E$3,"")</f>
        <v/>
      </c>
      <c r="C57" s="143" t="str">
        <f>IF('Table des matières'!$C$3&lt;&gt;0,'Table des matières'!$C$3,"")</f>
        <v/>
      </c>
      <c r="D57" s="148" t="s">
        <v>103</v>
      </c>
      <c r="E57" s="148" t="s">
        <v>8</v>
      </c>
      <c r="F57" s="144" t="s">
        <v>108</v>
      </c>
      <c r="G57" s="145" t="s">
        <v>253</v>
      </c>
      <c r="H57" s="180" t="s">
        <v>121</v>
      </c>
      <c r="I57" s="13">
        <f>'Ind AIS N°11a'!D14</f>
        <v>0</v>
      </c>
      <c r="J57" s="13">
        <f>'Ind AIS N°11a'!E14</f>
        <v>0</v>
      </c>
      <c r="K57" s="13">
        <f>'Ind AIS N°11a'!F14</f>
        <v>0</v>
      </c>
      <c r="L57" s="13">
        <f>'Ind AIS N°11a'!G14</f>
        <v>0</v>
      </c>
      <c r="M57" s="13">
        <f>'Ind AIS N°11a'!H14</f>
        <v>0</v>
      </c>
      <c r="N57" s="13">
        <f>'Ind AIS N°11a'!I14</f>
        <v>0</v>
      </c>
      <c r="O57" s="13">
        <f>'Ind AIS N°11a'!J14</f>
        <v>0</v>
      </c>
      <c r="P57" s="13">
        <f>'Ind AIS N°11a'!K14</f>
        <v>0</v>
      </c>
      <c r="Q57" s="13">
        <f>'Ind AIS N°11a'!L14</f>
        <v>0</v>
      </c>
      <c r="R57" s="13">
        <f>'Ind AIS N°11a'!M14</f>
        <v>0</v>
      </c>
      <c r="S57" s="13">
        <f>'Ind AIS N°11a'!N14</f>
        <v>0</v>
      </c>
      <c r="T57" s="13">
        <f>'Ind AIS N°11a'!O14</f>
        <v>0</v>
      </c>
      <c r="U57" s="13">
        <f>'Ind AIS N°11a'!P14</f>
        <v>0</v>
      </c>
      <c r="V57" s="13">
        <f>'Ind AIS N°11a'!Q14</f>
        <v>0</v>
      </c>
      <c r="W57" s="13">
        <f>'Ind AIS N°11a'!R14</f>
        <v>0</v>
      </c>
      <c r="X57" s="13">
        <f>'Ind AIS N°11a'!S14</f>
        <v>0</v>
      </c>
      <c r="Y57" s="266"/>
      <c r="Z57" s="265" t="str">
        <f>IF('Ind AIS N°11a'!U14=0,"",'Ind AIS N°11a'!U14)</f>
        <v/>
      </c>
      <c r="AA57" s="266"/>
    </row>
    <row r="58" spans="2:27" ht="30" customHeight="1" x14ac:dyDescent="0.2">
      <c r="B58" s="143" t="str">
        <f>IF('Table des matières'!$E$3&lt;&gt;0,'Table des matières'!$E$3,"")</f>
        <v/>
      </c>
      <c r="C58" s="143" t="str">
        <f>IF('Table des matières'!$C$3&lt;&gt;0,'Table des matières'!$C$3,"")</f>
        <v/>
      </c>
      <c r="D58" s="148" t="s">
        <v>103</v>
      </c>
      <c r="E58" s="148" t="s">
        <v>8</v>
      </c>
      <c r="F58" s="144" t="s">
        <v>108</v>
      </c>
      <c r="G58" s="145" t="s">
        <v>253</v>
      </c>
      <c r="H58" s="180" t="s">
        <v>122</v>
      </c>
      <c r="I58" s="13">
        <f>'Ind AIS N°11a'!D15</f>
        <v>0</v>
      </c>
      <c r="J58" s="13">
        <f>'Ind AIS N°11a'!E15</f>
        <v>0</v>
      </c>
      <c r="K58" s="13">
        <f>'Ind AIS N°11a'!F15</f>
        <v>0</v>
      </c>
      <c r="L58" s="13">
        <f>'Ind AIS N°11a'!G15</f>
        <v>0</v>
      </c>
      <c r="M58" s="13">
        <f>'Ind AIS N°11a'!H15</f>
        <v>0</v>
      </c>
      <c r="N58" s="13">
        <f>'Ind AIS N°11a'!I15</f>
        <v>0</v>
      </c>
      <c r="O58" s="13">
        <f>'Ind AIS N°11a'!J15</f>
        <v>0</v>
      </c>
      <c r="P58" s="13">
        <f>'Ind AIS N°11a'!K15</f>
        <v>0</v>
      </c>
      <c r="Q58" s="13">
        <f>'Ind AIS N°11a'!L15</f>
        <v>0</v>
      </c>
      <c r="R58" s="13">
        <f>'Ind AIS N°11a'!M15</f>
        <v>0</v>
      </c>
      <c r="S58" s="13">
        <f>'Ind AIS N°11a'!N15</f>
        <v>0</v>
      </c>
      <c r="T58" s="13">
        <f>'Ind AIS N°11a'!O15</f>
        <v>0</v>
      </c>
      <c r="U58" s="13">
        <f>'Ind AIS N°11a'!P15</f>
        <v>0</v>
      </c>
      <c r="V58" s="13">
        <f>'Ind AIS N°11a'!Q15</f>
        <v>0</v>
      </c>
      <c r="W58" s="13">
        <f>'Ind AIS N°11a'!R15</f>
        <v>0</v>
      </c>
      <c r="X58" s="13">
        <f>'Ind AIS N°11a'!S15</f>
        <v>0</v>
      </c>
      <c r="Y58" s="266"/>
      <c r="Z58" s="265" t="str">
        <f>IF('Ind AIS N°11a'!U15=0,"",'Ind AIS N°11a'!U15)</f>
        <v/>
      </c>
      <c r="AA58" s="266"/>
    </row>
    <row r="59" spans="2:27" ht="30" customHeight="1" x14ac:dyDescent="0.2">
      <c r="B59" s="143" t="str">
        <f>IF('Table des matières'!$E$3&lt;&gt;0,'Table des matières'!$E$3,"")</f>
        <v/>
      </c>
      <c r="C59" s="143" t="str">
        <f>IF('Table des matières'!$C$3&lt;&gt;0,'Table des matières'!$C$3,"")</f>
        <v/>
      </c>
      <c r="D59" s="148" t="s">
        <v>103</v>
      </c>
      <c r="E59" s="148" t="s">
        <v>8</v>
      </c>
      <c r="F59" s="144" t="s">
        <v>108</v>
      </c>
      <c r="G59" s="145" t="s">
        <v>253</v>
      </c>
      <c r="H59" s="180" t="s">
        <v>70</v>
      </c>
      <c r="I59" s="13">
        <f>'Ind AIS N°11a'!D16</f>
        <v>0</v>
      </c>
      <c r="J59" s="13">
        <f>'Ind AIS N°11a'!E16</f>
        <v>0</v>
      </c>
      <c r="K59" s="13">
        <f>'Ind AIS N°11a'!F16</f>
        <v>0</v>
      </c>
      <c r="L59" s="13">
        <f>'Ind AIS N°11a'!G16</f>
        <v>0</v>
      </c>
      <c r="M59" s="13">
        <f>'Ind AIS N°11a'!H16</f>
        <v>0</v>
      </c>
      <c r="N59" s="13">
        <f>'Ind AIS N°11a'!I16</f>
        <v>0</v>
      </c>
      <c r="O59" s="13">
        <f>'Ind AIS N°11a'!J16</f>
        <v>0</v>
      </c>
      <c r="P59" s="13">
        <f>'Ind AIS N°11a'!K16</f>
        <v>0</v>
      </c>
      <c r="Q59" s="13">
        <f>'Ind AIS N°11a'!L16</f>
        <v>0</v>
      </c>
      <c r="R59" s="13">
        <f>'Ind AIS N°11a'!M16</f>
        <v>0</v>
      </c>
      <c r="S59" s="13">
        <f>'Ind AIS N°11a'!N16</f>
        <v>0</v>
      </c>
      <c r="T59" s="13">
        <f>'Ind AIS N°11a'!O16</f>
        <v>0</v>
      </c>
      <c r="U59" s="13">
        <f>'Ind AIS N°11a'!P16</f>
        <v>0</v>
      </c>
      <c r="V59" s="13">
        <f>'Ind AIS N°11a'!Q16</f>
        <v>0</v>
      </c>
      <c r="W59" s="13">
        <f>'Ind AIS N°11a'!R16</f>
        <v>0</v>
      </c>
      <c r="X59" s="13">
        <f>'Ind AIS N°11a'!S16</f>
        <v>0</v>
      </c>
      <c r="Y59" s="265" t="str">
        <f>IF('Ind AIS N°11a'!T16=0,"",'Ind AIS N°11a'!T16)</f>
        <v/>
      </c>
      <c r="Z59" s="265" t="str">
        <f>IF('Ind AIS N°11a'!U16=0,"",'Ind AIS N°11a'!U16)</f>
        <v/>
      </c>
      <c r="AA59" s="266"/>
    </row>
    <row r="60" spans="2:27" ht="30" customHeight="1" x14ac:dyDescent="0.2">
      <c r="B60" s="143" t="str">
        <f>IF('Table des matières'!$E$3&lt;&gt;0,'Table des matières'!$E$3,"")</f>
        <v/>
      </c>
      <c r="C60" s="143" t="str">
        <f>IF('Table des matières'!$C$3&lt;&gt;0,'Table des matières'!$C$3,"")</f>
        <v/>
      </c>
      <c r="D60" s="148" t="s">
        <v>103</v>
      </c>
      <c r="E60" s="148" t="s">
        <v>8</v>
      </c>
      <c r="F60" s="144" t="s">
        <v>108</v>
      </c>
      <c r="G60" s="145" t="s">
        <v>253</v>
      </c>
      <c r="H60" s="180" t="s">
        <v>0</v>
      </c>
      <c r="I60" s="13">
        <f>'Ind AIS N°11a'!D17</f>
        <v>0</v>
      </c>
      <c r="J60" s="13">
        <f>'Ind AIS N°11a'!E17</f>
        <v>0</v>
      </c>
      <c r="K60" s="13">
        <f>'Ind AIS N°11a'!F17</f>
        <v>0</v>
      </c>
      <c r="L60" s="13">
        <f>'Ind AIS N°11a'!G17</f>
        <v>0</v>
      </c>
      <c r="M60" s="13">
        <f>'Ind AIS N°11a'!H17</f>
        <v>0</v>
      </c>
      <c r="N60" s="13">
        <f>'Ind AIS N°11a'!I17</f>
        <v>0</v>
      </c>
      <c r="O60" s="13">
        <f>'Ind AIS N°11a'!J17</f>
        <v>0</v>
      </c>
      <c r="P60" s="13">
        <f>'Ind AIS N°11a'!K17</f>
        <v>0</v>
      </c>
      <c r="Q60" s="13">
        <f>'Ind AIS N°11a'!L17</f>
        <v>0</v>
      </c>
      <c r="R60" s="13">
        <f>'Ind AIS N°11a'!M17</f>
        <v>0</v>
      </c>
      <c r="S60" s="13">
        <f>'Ind AIS N°11a'!N17</f>
        <v>0</v>
      </c>
      <c r="T60" s="13">
        <f>'Ind AIS N°11a'!O17</f>
        <v>0</v>
      </c>
      <c r="U60" s="13">
        <f>'Ind AIS N°11a'!P17</f>
        <v>0</v>
      </c>
      <c r="V60" s="13">
        <f>'Ind AIS N°11a'!Q17</f>
        <v>0</v>
      </c>
      <c r="W60" s="13">
        <f>'Ind AIS N°11a'!R17</f>
        <v>0</v>
      </c>
      <c r="X60" s="13">
        <f>'Ind AIS N°11a'!S17</f>
        <v>0</v>
      </c>
      <c r="Y60" s="266"/>
      <c r="Z60" s="266"/>
      <c r="AA60" s="266"/>
    </row>
    <row r="61" spans="2:27" ht="30" customHeight="1" x14ac:dyDescent="0.2">
      <c r="B61" s="143" t="str">
        <f>IF('Table des matières'!$E$3&lt;&gt;0,'Table des matières'!$E$3,"")</f>
        <v/>
      </c>
      <c r="C61" s="143" t="str">
        <f>IF('Table des matières'!$C$3&lt;&gt;0,'Table des matières'!$C$3,"")</f>
        <v/>
      </c>
      <c r="D61" s="148" t="s">
        <v>103</v>
      </c>
      <c r="E61" s="148" t="s">
        <v>9</v>
      </c>
      <c r="F61" s="144" t="s">
        <v>109</v>
      </c>
      <c r="G61" s="145" t="s">
        <v>220</v>
      </c>
      <c r="H61" s="180" t="s">
        <v>115</v>
      </c>
      <c r="I61" s="13">
        <f>'Ind AIS N°11b'!D8</f>
        <v>0</v>
      </c>
      <c r="J61" s="13">
        <f>'Ind AIS N°11b'!E8</f>
        <v>0</v>
      </c>
      <c r="K61" s="13">
        <f>'Ind AIS N°11b'!F8</f>
        <v>0</v>
      </c>
      <c r="L61" s="13">
        <f>'Ind AIS N°11b'!G8</f>
        <v>0</v>
      </c>
      <c r="M61" s="13">
        <f>'Ind AIS N°11b'!H8</f>
        <v>0</v>
      </c>
      <c r="N61" s="13">
        <f>'Ind AIS N°11b'!I8</f>
        <v>0</v>
      </c>
      <c r="O61" s="13">
        <f>'Ind AIS N°11b'!J8</f>
        <v>0</v>
      </c>
      <c r="P61" s="13">
        <f>'Ind AIS N°11b'!K8</f>
        <v>0</v>
      </c>
      <c r="Q61" s="13">
        <f>'Ind AIS N°11b'!L8</f>
        <v>0</v>
      </c>
      <c r="R61" s="13">
        <f>'Ind AIS N°11b'!M8</f>
        <v>0</v>
      </c>
      <c r="S61" s="13">
        <f>'Ind AIS N°11b'!N8</f>
        <v>0</v>
      </c>
      <c r="T61" s="13">
        <f>'Ind AIS N°11b'!O8</f>
        <v>0</v>
      </c>
      <c r="U61" s="13">
        <f>'Ind AIS N°11b'!P8</f>
        <v>0</v>
      </c>
      <c r="V61" s="13">
        <f>'Ind AIS N°11b'!Q8</f>
        <v>0</v>
      </c>
      <c r="W61" s="13">
        <f>'Ind AIS N°11b'!R8</f>
        <v>0</v>
      </c>
      <c r="X61" s="13">
        <f>'Ind AIS N°11b'!S8</f>
        <v>0</v>
      </c>
      <c r="Y61" s="265" t="str">
        <f>IF('Ind AIS N°11b'!T8=0,"",'Ind AIS N°11b'!T8)</f>
        <v/>
      </c>
      <c r="Z61" s="265" t="str">
        <f>IF('Ind AIS N°11b'!U8=0,"",'Ind AIS N°11b'!U8)</f>
        <v/>
      </c>
      <c r="AA61" s="265" t="str">
        <f>IF('Ind AIS N°11b'!W6=0,"",'Ind AIS N°11b'!W6)</f>
        <v/>
      </c>
    </row>
    <row r="62" spans="2:27" ht="30" customHeight="1" x14ac:dyDescent="0.2">
      <c r="B62" s="143" t="str">
        <f>IF('Table des matières'!$E$3&lt;&gt;0,'Table des matières'!$E$3,"")</f>
        <v/>
      </c>
      <c r="C62" s="143" t="str">
        <f>IF('Table des matières'!$C$3&lt;&gt;0,'Table des matières'!$C$3,"")</f>
        <v/>
      </c>
      <c r="D62" s="148" t="s">
        <v>103</v>
      </c>
      <c r="E62" s="148" t="s">
        <v>9</v>
      </c>
      <c r="F62" s="144" t="s">
        <v>109</v>
      </c>
      <c r="G62" s="145" t="s">
        <v>220</v>
      </c>
      <c r="H62" s="180" t="s">
        <v>116</v>
      </c>
      <c r="I62" s="13">
        <f>'Ind AIS N°11b'!D9</f>
        <v>0</v>
      </c>
      <c r="J62" s="13">
        <f>'Ind AIS N°11b'!E9</f>
        <v>0</v>
      </c>
      <c r="K62" s="13">
        <f>'Ind AIS N°11b'!F9</f>
        <v>0</v>
      </c>
      <c r="L62" s="13">
        <f>'Ind AIS N°11b'!G9</f>
        <v>0</v>
      </c>
      <c r="M62" s="13">
        <f>'Ind AIS N°11b'!H9</f>
        <v>0</v>
      </c>
      <c r="N62" s="13">
        <f>'Ind AIS N°11b'!I9</f>
        <v>0</v>
      </c>
      <c r="O62" s="13">
        <f>'Ind AIS N°11b'!J9</f>
        <v>0</v>
      </c>
      <c r="P62" s="13">
        <f>'Ind AIS N°11b'!K9</f>
        <v>0</v>
      </c>
      <c r="Q62" s="13">
        <f>'Ind AIS N°11b'!L9</f>
        <v>0</v>
      </c>
      <c r="R62" s="13">
        <f>'Ind AIS N°11b'!M9</f>
        <v>0</v>
      </c>
      <c r="S62" s="13">
        <f>'Ind AIS N°11b'!N9</f>
        <v>0</v>
      </c>
      <c r="T62" s="13">
        <f>'Ind AIS N°11b'!O9</f>
        <v>0</v>
      </c>
      <c r="U62" s="13">
        <f>'Ind AIS N°11b'!P9</f>
        <v>0</v>
      </c>
      <c r="V62" s="13">
        <f>'Ind AIS N°11b'!Q9</f>
        <v>0</v>
      </c>
      <c r="W62" s="13">
        <f>'Ind AIS N°11b'!R9</f>
        <v>0</v>
      </c>
      <c r="X62" s="13">
        <f>'Ind AIS N°11b'!S9</f>
        <v>0</v>
      </c>
      <c r="Y62" s="265" t="str">
        <f>IF('Ind AIS N°11b'!T9=0,"",'Ind AIS N°11b'!T9)</f>
        <v/>
      </c>
      <c r="Z62" s="265" t="str">
        <f>IF('Ind AIS N°11b'!U9=0,"",'Ind AIS N°11b'!U9)</f>
        <v/>
      </c>
      <c r="AA62" s="266"/>
    </row>
    <row r="63" spans="2:27" ht="30" customHeight="1" x14ac:dyDescent="0.2">
      <c r="B63" s="143" t="str">
        <f>IF('Table des matières'!$E$3&lt;&gt;0,'Table des matières'!$E$3,"")</f>
        <v/>
      </c>
      <c r="C63" s="143" t="str">
        <f>IF('Table des matières'!$C$3&lt;&gt;0,'Table des matières'!$C$3,"")</f>
        <v/>
      </c>
      <c r="D63" s="148" t="s">
        <v>103</v>
      </c>
      <c r="E63" s="148" t="s">
        <v>9</v>
      </c>
      <c r="F63" s="144" t="s">
        <v>109</v>
      </c>
      <c r="G63" s="145" t="s">
        <v>220</v>
      </c>
      <c r="H63" s="180" t="s">
        <v>117</v>
      </c>
      <c r="I63" s="13">
        <f>'Ind AIS N°11b'!D10</f>
        <v>0</v>
      </c>
      <c r="J63" s="13">
        <f>'Ind AIS N°11b'!E10</f>
        <v>0</v>
      </c>
      <c r="K63" s="13">
        <f>'Ind AIS N°11b'!F10</f>
        <v>0</v>
      </c>
      <c r="L63" s="13">
        <f>'Ind AIS N°11b'!G10</f>
        <v>0</v>
      </c>
      <c r="M63" s="13">
        <f>'Ind AIS N°11b'!H10</f>
        <v>0</v>
      </c>
      <c r="N63" s="13">
        <f>'Ind AIS N°11b'!I10</f>
        <v>0</v>
      </c>
      <c r="O63" s="13">
        <f>'Ind AIS N°11b'!J10</f>
        <v>0</v>
      </c>
      <c r="P63" s="13">
        <f>'Ind AIS N°11b'!K10</f>
        <v>0</v>
      </c>
      <c r="Q63" s="13">
        <f>'Ind AIS N°11b'!L10</f>
        <v>0</v>
      </c>
      <c r="R63" s="13">
        <f>'Ind AIS N°11b'!M10</f>
        <v>0</v>
      </c>
      <c r="S63" s="13">
        <f>'Ind AIS N°11b'!N10</f>
        <v>0</v>
      </c>
      <c r="T63" s="13">
        <f>'Ind AIS N°11b'!O10</f>
        <v>0</v>
      </c>
      <c r="U63" s="13">
        <f>'Ind AIS N°11b'!P10</f>
        <v>0</v>
      </c>
      <c r="V63" s="13">
        <f>'Ind AIS N°11b'!Q10</f>
        <v>0</v>
      </c>
      <c r="W63" s="13">
        <f>'Ind AIS N°11b'!R10</f>
        <v>0</v>
      </c>
      <c r="X63" s="13">
        <f>'Ind AIS N°11b'!S10</f>
        <v>0</v>
      </c>
      <c r="Y63" s="265" t="str">
        <f>IF('Ind AIS N°11b'!T10=0,"",'Ind AIS N°11b'!T10)</f>
        <v/>
      </c>
      <c r="Z63" s="265" t="str">
        <f>IF('Ind AIS N°11b'!U10=0,"",'Ind AIS N°11b'!U10)</f>
        <v/>
      </c>
      <c r="AA63" s="266"/>
    </row>
    <row r="64" spans="2:27" ht="30" customHeight="1" x14ac:dyDescent="0.2">
      <c r="B64" s="143" t="str">
        <f>IF('Table des matières'!$E$3&lt;&gt;0,'Table des matières'!$E$3,"")</f>
        <v/>
      </c>
      <c r="C64" s="143" t="str">
        <f>IF('Table des matières'!$C$3&lt;&gt;0,'Table des matières'!$C$3,"")</f>
        <v/>
      </c>
      <c r="D64" s="148" t="s">
        <v>103</v>
      </c>
      <c r="E64" s="148" t="s">
        <v>9</v>
      </c>
      <c r="F64" s="144" t="s">
        <v>109</v>
      </c>
      <c r="G64" s="145" t="s">
        <v>220</v>
      </c>
      <c r="H64" s="180" t="s">
        <v>118</v>
      </c>
      <c r="I64" s="13">
        <f>'Ind AIS N°11b'!D11</f>
        <v>0</v>
      </c>
      <c r="J64" s="13">
        <f>'Ind AIS N°11b'!E11</f>
        <v>0</v>
      </c>
      <c r="K64" s="13">
        <f>'Ind AIS N°11b'!F11</f>
        <v>0</v>
      </c>
      <c r="L64" s="13">
        <f>'Ind AIS N°11b'!G11</f>
        <v>0</v>
      </c>
      <c r="M64" s="13">
        <f>'Ind AIS N°11b'!H11</f>
        <v>0</v>
      </c>
      <c r="N64" s="13">
        <f>'Ind AIS N°11b'!I11</f>
        <v>0</v>
      </c>
      <c r="O64" s="13">
        <f>'Ind AIS N°11b'!J11</f>
        <v>0</v>
      </c>
      <c r="P64" s="13">
        <f>'Ind AIS N°11b'!K11</f>
        <v>0</v>
      </c>
      <c r="Q64" s="13">
        <f>'Ind AIS N°11b'!L11</f>
        <v>0</v>
      </c>
      <c r="R64" s="13">
        <f>'Ind AIS N°11b'!M11</f>
        <v>0</v>
      </c>
      <c r="S64" s="13">
        <f>'Ind AIS N°11b'!N11</f>
        <v>0</v>
      </c>
      <c r="T64" s="13">
        <f>'Ind AIS N°11b'!O11</f>
        <v>0</v>
      </c>
      <c r="U64" s="13">
        <f>'Ind AIS N°11b'!P11</f>
        <v>0</v>
      </c>
      <c r="V64" s="13">
        <f>'Ind AIS N°11b'!Q11</f>
        <v>0</v>
      </c>
      <c r="W64" s="13">
        <f>'Ind AIS N°11b'!R11</f>
        <v>0</v>
      </c>
      <c r="X64" s="13">
        <f>'Ind AIS N°11b'!S11</f>
        <v>0</v>
      </c>
      <c r="Y64" s="266"/>
      <c r="Z64" s="265" t="str">
        <f>IF('Ind AIS N°11b'!U11=0,"",'Ind AIS N°11b'!U11)</f>
        <v/>
      </c>
      <c r="AA64" s="266"/>
    </row>
    <row r="65" spans="2:27" ht="30" customHeight="1" x14ac:dyDescent="0.2">
      <c r="B65" s="143" t="str">
        <f>IF('Table des matières'!$E$3&lt;&gt;0,'Table des matières'!$E$3,"")</f>
        <v/>
      </c>
      <c r="C65" s="143" t="str">
        <f>IF('Table des matières'!$C$3&lt;&gt;0,'Table des matières'!$C$3,"")</f>
        <v/>
      </c>
      <c r="D65" s="148" t="s">
        <v>103</v>
      </c>
      <c r="E65" s="148" t="s">
        <v>9</v>
      </c>
      <c r="F65" s="144" t="s">
        <v>109</v>
      </c>
      <c r="G65" s="145" t="s">
        <v>220</v>
      </c>
      <c r="H65" s="180" t="s">
        <v>119</v>
      </c>
      <c r="I65" s="13">
        <f>'Ind AIS N°11b'!D12</f>
        <v>0</v>
      </c>
      <c r="J65" s="13">
        <f>'Ind AIS N°11b'!E12</f>
        <v>0</v>
      </c>
      <c r="K65" s="13">
        <f>'Ind AIS N°11b'!F12</f>
        <v>0</v>
      </c>
      <c r="L65" s="13">
        <f>'Ind AIS N°11b'!G12</f>
        <v>0</v>
      </c>
      <c r="M65" s="13">
        <f>'Ind AIS N°11b'!H12</f>
        <v>0</v>
      </c>
      <c r="N65" s="13">
        <f>'Ind AIS N°11b'!I12</f>
        <v>0</v>
      </c>
      <c r="O65" s="13">
        <f>'Ind AIS N°11b'!J12</f>
        <v>0</v>
      </c>
      <c r="P65" s="13">
        <f>'Ind AIS N°11b'!K12</f>
        <v>0</v>
      </c>
      <c r="Q65" s="13">
        <f>'Ind AIS N°11b'!L12</f>
        <v>0</v>
      </c>
      <c r="R65" s="13">
        <f>'Ind AIS N°11b'!M12</f>
        <v>0</v>
      </c>
      <c r="S65" s="13">
        <f>'Ind AIS N°11b'!N12</f>
        <v>0</v>
      </c>
      <c r="T65" s="13">
        <f>'Ind AIS N°11b'!O12</f>
        <v>0</v>
      </c>
      <c r="U65" s="13">
        <f>'Ind AIS N°11b'!P12</f>
        <v>0</v>
      </c>
      <c r="V65" s="13">
        <f>'Ind AIS N°11b'!Q12</f>
        <v>0</v>
      </c>
      <c r="W65" s="13">
        <f>'Ind AIS N°11b'!R12</f>
        <v>0</v>
      </c>
      <c r="X65" s="13">
        <f>'Ind AIS N°11b'!S12</f>
        <v>0</v>
      </c>
      <c r="Y65" s="266"/>
      <c r="Z65" s="265" t="str">
        <f>IF('Ind AIS N°11b'!U12=0,"",'Ind AIS N°11b'!U12)</f>
        <v/>
      </c>
      <c r="AA65" s="266"/>
    </row>
    <row r="66" spans="2:27" ht="30" customHeight="1" x14ac:dyDescent="0.2">
      <c r="B66" s="143" t="str">
        <f>IF('Table des matières'!$E$3&lt;&gt;0,'Table des matières'!$E$3,"")</f>
        <v/>
      </c>
      <c r="C66" s="143" t="str">
        <f>IF('Table des matières'!$C$3&lt;&gt;0,'Table des matières'!$C$3,"")</f>
        <v/>
      </c>
      <c r="D66" s="148" t="s">
        <v>103</v>
      </c>
      <c r="E66" s="148" t="s">
        <v>9</v>
      </c>
      <c r="F66" s="144" t="s">
        <v>109</v>
      </c>
      <c r="G66" s="145" t="s">
        <v>220</v>
      </c>
      <c r="H66" s="180" t="s">
        <v>120</v>
      </c>
      <c r="I66" s="13">
        <f>'Ind AIS N°11b'!D13</f>
        <v>0</v>
      </c>
      <c r="J66" s="13">
        <f>'Ind AIS N°11b'!E13</f>
        <v>0</v>
      </c>
      <c r="K66" s="13">
        <f>'Ind AIS N°11b'!F13</f>
        <v>0</v>
      </c>
      <c r="L66" s="13">
        <f>'Ind AIS N°11b'!G13</f>
        <v>0</v>
      </c>
      <c r="M66" s="13">
        <f>'Ind AIS N°11b'!H13</f>
        <v>0</v>
      </c>
      <c r="N66" s="13">
        <f>'Ind AIS N°11b'!I13</f>
        <v>0</v>
      </c>
      <c r="O66" s="13">
        <f>'Ind AIS N°11b'!J13</f>
        <v>0</v>
      </c>
      <c r="P66" s="13">
        <f>'Ind AIS N°11b'!K13</f>
        <v>0</v>
      </c>
      <c r="Q66" s="13">
        <f>'Ind AIS N°11b'!L13</f>
        <v>0</v>
      </c>
      <c r="R66" s="13">
        <f>'Ind AIS N°11b'!M13</f>
        <v>0</v>
      </c>
      <c r="S66" s="13">
        <f>'Ind AIS N°11b'!N13</f>
        <v>0</v>
      </c>
      <c r="T66" s="13">
        <f>'Ind AIS N°11b'!O13</f>
        <v>0</v>
      </c>
      <c r="U66" s="13">
        <f>'Ind AIS N°11b'!P13</f>
        <v>0</v>
      </c>
      <c r="V66" s="13">
        <f>'Ind AIS N°11b'!Q13</f>
        <v>0</v>
      </c>
      <c r="W66" s="13">
        <f>'Ind AIS N°11b'!R13</f>
        <v>0</v>
      </c>
      <c r="X66" s="13">
        <f>'Ind AIS N°11b'!S13</f>
        <v>0</v>
      </c>
      <c r="Y66" s="266"/>
      <c r="Z66" s="265" t="str">
        <f>IF('Ind AIS N°11b'!U13=0,"",'Ind AIS N°11b'!U13)</f>
        <v/>
      </c>
      <c r="AA66" s="266"/>
    </row>
    <row r="67" spans="2:27" ht="30" customHeight="1" x14ac:dyDescent="0.2">
      <c r="B67" s="143" t="str">
        <f>IF('Table des matières'!$E$3&lt;&gt;0,'Table des matières'!$E$3,"")</f>
        <v/>
      </c>
      <c r="C67" s="143" t="str">
        <f>IF('Table des matières'!$C$3&lt;&gt;0,'Table des matières'!$C$3,"")</f>
        <v/>
      </c>
      <c r="D67" s="148" t="s">
        <v>103</v>
      </c>
      <c r="E67" s="148" t="s">
        <v>9</v>
      </c>
      <c r="F67" s="144" t="s">
        <v>109</v>
      </c>
      <c r="G67" s="145" t="s">
        <v>220</v>
      </c>
      <c r="H67" s="180" t="s">
        <v>121</v>
      </c>
      <c r="I67" s="13">
        <f>'Ind AIS N°11b'!D14</f>
        <v>0</v>
      </c>
      <c r="J67" s="13">
        <f>'Ind AIS N°11b'!E14</f>
        <v>0</v>
      </c>
      <c r="K67" s="13">
        <f>'Ind AIS N°11b'!F14</f>
        <v>0</v>
      </c>
      <c r="L67" s="13">
        <f>'Ind AIS N°11b'!G14</f>
        <v>0</v>
      </c>
      <c r="M67" s="13">
        <f>'Ind AIS N°11b'!H14</f>
        <v>0</v>
      </c>
      <c r="N67" s="13">
        <f>'Ind AIS N°11b'!I14</f>
        <v>0</v>
      </c>
      <c r="O67" s="13">
        <f>'Ind AIS N°11b'!J14</f>
        <v>0</v>
      </c>
      <c r="P67" s="13">
        <f>'Ind AIS N°11b'!K14</f>
        <v>0</v>
      </c>
      <c r="Q67" s="13">
        <f>'Ind AIS N°11b'!L14</f>
        <v>0</v>
      </c>
      <c r="R67" s="13">
        <f>'Ind AIS N°11b'!M14</f>
        <v>0</v>
      </c>
      <c r="S67" s="13">
        <f>'Ind AIS N°11b'!N14</f>
        <v>0</v>
      </c>
      <c r="T67" s="13">
        <f>'Ind AIS N°11b'!O14</f>
        <v>0</v>
      </c>
      <c r="U67" s="13">
        <f>'Ind AIS N°11b'!P14</f>
        <v>0</v>
      </c>
      <c r="V67" s="13">
        <f>'Ind AIS N°11b'!Q14</f>
        <v>0</v>
      </c>
      <c r="W67" s="13">
        <f>'Ind AIS N°11b'!R14</f>
        <v>0</v>
      </c>
      <c r="X67" s="13">
        <f>'Ind AIS N°11b'!S14</f>
        <v>0</v>
      </c>
      <c r="Y67" s="266"/>
      <c r="Z67" s="265" t="str">
        <f>IF('Ind AIS N°11b'!U14=0,"",'Ind AIS N°11b'!U14)</f>
        <v/>
      </c>
      <c r="AA67" s="266"/>
    </row>
    <row r="68" spans="2:27" ht="30" customHeight="1" x14ac:dyDescent="0.2">
      <c r="B68" s="143" t="str">
        <f>IF('Table des matières'!$E$3&lt;&gt;0,'Table des matières'!$E$3,"")</f>
        <v/>
      </c>
      <c r="C68" s="143" t="str">
        <f>IF('Table des matières'!$C$3&lt;&gt;0,'Table des matières'!$C$3,"")</f>
        <v/>
      </c>
      <c r="D68" s="148" t="s">
        <v>103</v>
      </c>
      <c r="E68" s="148" t="s">
        <v>9</v>
      </c>
      <c r="F68" s="144" t="s">
        <v>109</v>
      </c>
      <c r="G68" s="145" t="s">
        <v>220</v>
      </c>
      <c r="H68" s="180" t="s">
        <v>122</v>
      </c>
      <c r="I68" s="13">
        <f>'Ind AIS N°11b'!D15</f>
        <v>0</v>
      </c>
      <c r="J68" s="13">
        <f>'Ind AIS N°11b'!E15</f>
        <v>0</v>
      </c>
      <c r="K68" s="13">
        <f>'Ind AIS N°11b'!F15</f>
        <v>0</v>
      </c>
      <c r="L68" s="13">
        <f>'Ind AIS N°11b'!G15</f>
        <v>0</v>
      </c>
      <c r="M68" s="13">
        <f>'Ind AIS N°11b'!H15</f>
        <v>0</v>
      </c>
      <c r="N68" s="13">
        <f>'Ind AIS N°11b'!I15</f>
        <v>0</v>
      </c>
      <c r="O68" s="13">
        <f>'Ind AIS N°11b'!J15</f>
        <v>0</v>
      </c>
      <c r="P68" s="13">
        <f>'Ind AIS N°11b'!K15</f>
        <v>0</v>
      </c>
      <c r="Q68" s="13">
        <f>'Ind AIS N°11b'!L15</f>
        <v>0</v>
      </c>
      <c r="R68" s="13">
        <f>'Ind AIS N°11b'!M15</f>
        <v>0</v>
      </c>
      <c r="S68" s="13">
        <f>'Ind AIS N°11b'!N15</f>
        <v>0</v>
      </c>
      <c r="T68" s="13">
        <f>'Ind AIS N°11b'!O15</f>
        <v>0</v>
      </c>
      <c r="U68" s="13">
        <f>'Ind AIS N°11b'!P15</f>
        <v>0</v>
      </c>
      <c r="V68" s="13">
        <f>'Ind AIS N°11b'!Q15</f>
        <v>0</v>
      </c>
      <c r="W68" s="13">
        <f>'Ind AIS N°11b'!R15</f>
        <v>0</v>
      </c>
      <c r="X68" s="13">
        <f>'Ind AIS N°11b'!S15</f>
        <v>0</v>
      </c>
      <c r="Y68" s="266"/>
      <c r="Z68" s="265" t="str">
        <f>IF('Ind AIS N°11b'!U15=0,"",'Ind AIS N°11b'!U15)</f>
        <v/>
      </c>
      <c r="AA68" s="266"/>
    </row>
    <row r="69" spans="2:27" ht="30" customHeight="1" x14ac:dyDescent="0.2">
      <c r="B69" s="143" t="str">
        <f>IF('Table des matières'!$E$3&lt;&gt;0,'Table des matières'!$E$3,"")</f>
        <v/>
      </c>
      <c r="C69" s="143" t="str">
        <f>IF('Table des matières'!$C$3&lt;&gt;0,'Table des matières'!$C$3,"")</f>
        <v/>
      </c>
      <c r="D69" s="148" t="s">
        <v>103</v>
      </c>
      <c r="E69" s="148" t="s">
        <v>9</v>
      </c>
      <c r="F69" s="144" t="s">
        <v>109</v>
      </c>
      <c r="G69" s="145" t="s">
        <v>220</v>
      </c>
      <c r="H69" s="180" t="s">
        <v>70</v>
      </c>
      <c r="I69" s="13">
        <f>'Ind AIS N°11b'!D16</f>
        <v>0</v>
      </c>
      <c r="J69" s="13">
        <f>'Ind AIS N°11b'!E16</f>
        <v>0</v>
      </c>
      <c r="K69" s="13">
        <f>'Ind AIS N°11b'!F16</f>
        <v>0</v>
      </c>
      <c r="L69" s="13">
        <f>'Ind AIS N°11b'!G16</f>
        <v>0</v>
      </c>
      <c r="M69" s="13">
        <f>'Ind AIS N°11b'!H16</f>
        <v>0</v>
      </c>
      <c r="N69" s="13">
        <f>'Ind AIS N°11b'!I16</f>
        <v>0</v>
      </c>
      <c r="O69" s="13">
        <f>'Ind AIS N°11b'!J16</f>
        <v>0</v>
      </c>
      <c r="P69" s="13">
        <f>'Ind AIS N°11b'!K16</f>
        <v>0</v>
      </c>
      <c r="Q69" s="13">
        <f>'Ind AIS N°11b'!L16</f>
        <v>0</v>
      </c>
      <c r="R69" s="13">
        <f>'Ind AIS N°11b'!M16</f>
        <v>0</v>
      </c>
      <c r="S69" s="13">
        <f>'Ind AIS N°11b'!N16</f>
        <v>0</v>
      </c>
      <c r="T69" s="13">
        <f>'Ind AIS N°11b'!O16</f>
        <v>0</v>
      </c>
      <c r="U69" s="13">
        <f>'Ind AIS N°11b'!P16</f>
        <v>0</v>
      </c>
      <c r="V69" s="13">
        <f>'Ind AIS N°11b'!Q16</f>
        <v>0</v>
      </c>
      <c r="W69" s="13">
        <f>'Ind AIS N°11b'!R16</f>
        <v>0</v>
      </c>
      <c r="X69" s="13">
        <f>'Ind AIS N°11b'!S16</f>
        <v>0</v>
      </c>
      <c r="Y69" s="265" t="str">
        <f>IF('Ind AIS N°11b'!T16=0,"",'Ind AIS N°11b'!T16)</f>
        <v/>
      </c>
      <c r="Z69" s="265" t="str">
        <f>IF('Ind AIS N°11b'!U16=0,"",'Ind AIS N°11b'!U16)</f>
        <v/>
      </c>
      <c r="AA69" s="266"/>
    </row>
    <row r="70" spans="2:27" ht="30" customHeight="1" x14ac:dyDescent="0.2">
      <c r="B70" s="143" t="str">
        <f>IF('Table des matières'!$E$3&lt;&gt;0,'Table des matières'!$E$3,"")</f>
        <v/>
      </c>
      <c r="C70" s="143" t="str">
        <f>IF('Table des matières'!$C$3&lt;&gt;0,'Table des matières'!$C$3,"")</f>
        <v/>
      </c>
      <c r="D70" s="148" t="s">
        <v>103</v>
      </c>
      <c r="E70" s="148" t="s">
        <v>9</v>
      </c>
      <c r="F70" s="144" t="s">
        <v>109</v>
      </c>
      <c r="G70" s="145" t="s">
        <v>220</v>
      </c>
      <c r="H70" s="180" t="s">
        <v>0</v>
      </c>
      <c r="I70" s="13">
        <f>'Ind AIS N°11b'!D17</f>
        <v>0</v>
      </c>
      <c r="J70" s="13">
        <f>'Ind AIS N°11b'!E17</f>
        <v>0</v>
      </c>
      <c r="K70" s="13">
        <f>'Ind AIS N°11b'!F17</f>
        <v>0</v>
      </c>
      <c r="L70" s="13">
        <f>'Ind AIS N°11b'!G17</f>
        <v>0</v>
      </c>
      <c r="M70" s="13">
        <f>'Ind AIS N°11b'!H17</f>
        <v>0</v>
      </c>
      <c r="N70" s="13">
        <f>'Ind AIS N°11b'!I17</f>
        <v>0</v>
      </c>
      <c r="O70" s="13">
        <f>'Ind AIS N°11b'!J17</f>
        <v>0</v>
      </c>
      <c r="P70" s="13">
        <f>'Ind AIS N°11b'!K17</f>
        <v>0</v>
      </c>
      <c r="Q70" s="13">
        <f>'Ind AIS N°11b'!L17</f>
        <v>0</v>
      </c>
      <c r="R70" s="13">
        <f>'Ind AIS N°11b'!M17</f>
        <v>0</v>
      </c>
      <c r="S70" s="13">
        <f>'Ind AIS N°11b'!N17</f>
        <v>0</v>
      </c>
      <c r="T70" s="13">
        <f>'Ind AIS N°11b'!O17</f>
        <v>0</v>
      </c>
      <c r="U70" s="13">
        <f>'Ind AIS N°11b'!P17</f>
        <v>0</v>
      </c>
      <c r="V70" s="13">
        <f>'Ind AIS N°11b'!Q17</f>
        <v>0</v>
      </c>
      <c r="W70" s="13">
        <f>'Ind AIS N°11b'!R17</f>
        <v>0</v>
      </c>
      <c r="X70" s="13">
        <f>'Ind AIS N°11b'!S17</f>
        <v>0</v>
      </c>
      <c r="Y70" s="266"/>
      <c r="Z70" s="266"/>
      <c r="AA70" s="266"/>
    </row>
    <row r="71" spans="2:27" ht="30" customHeight="1" x14ac:dyDescent="0.2">
      <c r="B71" s="143" t="str">
        <f>IF('Table des matières'!$E$3&lt;&gt;0,'Table des matières'!$E$3,"")</f>
        <v/>
      </c>
      <c r="C71" s="143" t="str">
        <f>IF('Table des matières'!$C$3&lt;&gt;0,'Table des matières'!$C$3,"")</f>
        <v/>
      </c>
      <c r="D71" s="148" t="s">
        <v>103</v>
      </c>
      <c r="E71" s="148">
        <v>14</v>
      </c>
      <c r="F71" s="144" t="s">
        <v>110</v>
      </c>
      <c r="G71" s="145" t="s">
        <v>219</v>
      </c>
      <c r="H71" s="181" t="s">
        <v>115</v>
      </c>
      <c r="I71" s="13">
        <f>'Ind AIS N°14'!D8</f>
        <v>0</v>
      </c>
      <c r="J71" s="13">
        <f>'Ind AIS N°14'!E8</f>
        <v>0</v>
      </c>
      <c r="K71" s="13">
        <f>'Ind AIS N°14'!F8</f>
        <v>0</v>
      </c>
      <c r="L71" s="13">
        <f>'Ind AIS N°14'!G8</f>
        <v>0</v>
      </c>
      <c r="M71" s="13">
        <f>'Ind AIS N°14'!H8</f>
        <v>0</v>
      </c>
      <c r="N71" s="13">
        <f>'Ind AIS N°14'!I8</f>
        <v>0</v>
      </c>
      <c r="O71" s="13">
        <f>'Ind AIS N°14'!J8</f>
        <v>0</v>
      </c>
      <c r="P71" s="13">
        <f>'Ind AIS N°14'!K8</f>
        <v>0</v>
      </c>
      <c r="Q71" s="13">
        <f>'Ind AIS N°14'!L8</f>
        <v>0</v>
      </c>
      <c r="R71" s="13">
        <f>'Ind AIS N°14'!M8</f>
        <v>0</v>
      </c>
      <c r="S71" s="13">
        <f>'Ind AIS N°14'!N8</f>
        <v>0</v>
      </c>
      <c r="T71" s="13">
        <f>'Ind AIS N°14'!O8</f>
        <v>0</v>
      </c>
      <c r="U71" s="13">
        <f>'Ind AIS N°14'!P8</f>
        <v>0</v>
      </c>
      <c r="V71" s="13">
        <f>'Ind AIS N°14'!Q8</f>
        <v>0</v>
      </c>
      <c r="W71" s="13">
        <f>'Ind AIS N°14'!R8</f>
        <v>0</v>
      </c>
      <c r="X71" s="13">
        <f>'Ind AIS N°14'!S8</f>
        <v>0</v>
      </c>
      <c r="Y71" s="265" t="str">
        <f>IF('Ind AIS N°14'!T8=0,"",'Ind AIS N°14'!T8)</f>
        <v/>
      </c>
      <c r="Z71" s="265" t="str">
        <f>IF('Ind AIS N°14'!U8=0,"",'Ind AIS N°14'!U8)</f>
        <v/>
      </c>
      <c r="AA71" s="266"/>
    </row>
    <row r="72" spans="2:27" ht="30" customHeight="1" x14ac:dyDescent="0.2">
      <c r="B72" s="143" t="str">
        <f>IF('Table des matières'!$E$3&lt;&gt;0,'Table des matières'!$E$3,"")</f>
        <v/>
      </c>
      <c r="C72" s="143" t="str">
        <f>IF('Table des matières'!$C$3&lt;&gt;0,'Table des matières'!$C$3,"")</f>
        <v/>
      </c>
      <c r="D72" s="148" t="s">
        <v>103</v>
      </c>
      <c r="E72" s="148">
        <v>14</v>
      </c>
      <c r="F72" s="144" t="s">
        <v>110</v>
      </c>
      <c r="G72" s="145" t="s">
        <v>219</v>
      </c>
      <c r="H72" s="181" t="s">
        <v>116</v>
      </c>
      <c r="I72" s="13">
        <f>'Ind AIS N°14'!D9</f>
        <v>0</v>
      </c>
      <c r="J72" s="13">
        <f>'Ind AIS N°14'!E9</f>
        <v>0</v>
      </c>
      <c r="K72" s="13">
        <f>'Ind AIS N°14'!F9</f>
        <v>0</v>
      </c>
      <c r="L72" s="13">
        <f>'Ind AIS N°14'!G9</f>
        <v>0</v>
      </c>
      <c r="M72" s="13">
        <f>'Ind AIS N°14'!H9</f>
        <v>0</v>
      </c>
      <c r="N72" s="13">
        <f>'Ind AIS N°14'!I9</f>
        <v>0</v>
      </c>
      <c r="O72" s="13">
        <f>'Ind AIS N°14'!J9</f>
        <v>0</v>
      </c>
      <c r="P72" s="13">
        <f>'Ind AIS N°14'!K9</f>
        <v>0</v>
      </c>
      <c r="Q72" s="13">
        <f>'Ind AIS N°14'!L9</f>
        <v>0</v>
      </c>
      <c r="R72" s="13">
        <f>'Ind AIS N°14'!M9</f>
        <v>0</v>
      </c>
      <c r="S72" s="13">
        <f>'Ind AIS N°14'!N9</f>
        <v>0</v>
      </c>
      <c r="T72" s="13">
        <f>'Ind AIS N°14'!O9</f>
        <v>0</v>
      </c>
      <c r="U72" s="13">
        <f>'Ind AIS N°14'!P9</f>
        <v>0</v>
      </c>
      <c r="V72" s="13">
        <f>'Ind AIS N°14'!Q9</f>
        <v>0</v>
      </c>
      <c r="W72" s="13">
        <f>'Ind AIS N°14'!R9</f>
        <v>0</v>
      </c>
      <c r="X72" s="13">
        <f>'Ind AIS N°14'!S9</f>
        <v>0</v>
      </c>
      <c r="Y72" s="265" t="str">
        <f>IF('Ind AIS N°14'!T9=0,"",'Ind AIS N°14'!T9)</f>
        <v/>
      </c>
      <c r="Z72" s="265" t="str">
        <f>IF('Ind AIS N°14'!U9=0,"",'Ind AIS N°14'!U9)</f>
        <v/>
      </c>
      <c r="AA72" s="265" t="str">
        <f>IF('Ind AIS N°14'!W6=0,"",'Ind AIS N°14'!W6)</f>
        <v/>
      </c>
    </row>
    <row r="73" spans="2:27" ht="30" customHeight="1" x14ac:dyDescent="0.2">
      <c r="B73" s="143" t="str">
        <f>IF('Table des matières'!$E$3&lt;&gt;0,'Table des matières'!$E$3,"")</f>
        <v/>
      </c>
      <c r="C73" s="143" t="str">
        <f>IF('Table des matières'!$C$3&lt;&gt;0,'Table des matières'!$C$3,"")</f>
        <v/>
      </c>
      <c r="D73" s="148" t="s">
        <v>103</v>
      </c>
      <c r="E73" s="148">
        <v>14</v>
      </c>
      <c r="F73" s="144" t="s">
        <v>110</v>
      </c>
      <c r="G73" s="145" t="s">
        <v>219</v>
      </c>
      <c r="H73" s="181" t="s">
        <v>117</v>
      </c>
      <c r="I73" s="13">
        <f>'Ind AIS N°14'!D10</f>
        <v>0</v>
      </c>
      <c r="J73" s="13">
        <f>'Ind AIS N°14'!E10</f>
        <v>0</v>
      </c>
      <c r="K73" s="13">
        <f>'Ind AIS N°14'!F10</f>
        <v>0</v>
      </c>
      <c r="L73" s="13">
        <f>'Ind AIS N°14'!G10</f>
        <v>0</v>
      </c>
      <c r="M73" s="13">
        <f>'Ind AIS N°14'!H10</f>
        <v>0</v>
      </c>
      <c r="N73" s="13">
        <f>'Ind AIS N°14'!I10</f>
        <v>0</v>
      </c>
      <c r="O73" s="13">
        <f>'Ind AIS N°14'!J10</f>
        <v>0</v>
      </c>
      <c r="P73" s="13">
        <f>'Ind AIS N°14'!K10</f>
        <v>0</v>
      </c>
      <c r="Q73" s="13">
        <f>'Ind AIS N°14'!L10</f>
        <v>0</v>
      </c>
      <c r="R73" s="13">
        <f>'Ind AIS N°14'!M10</f>
        <v>0</v>
      </c>
      <c r="S73" s="13">
        <f>'Ind AIS N°14'!N10</f>
        <v>0</v>
      </c>
      <c r="T73" s="13">
        <f>'Ind AIS N°14'!O10</f>
        <v>0</v>
      </c>
      <c r="U73" s="13">
        <f>'Ind AIS N°14'!P10</f>
        <v>0</v>
      </c>
      <c r="V73" s="13">
        <f>'Ind AIS N°14'!Q10</f>
        <v>0</v>
      </c>
      <c r="W73" s="13">
        <f>'Ind AIS N°14'!R10</f>
        <v>0</v>
      </c>
      <c r="X73" s="13">
        <f>'Ind AIS N°14'!S10</f>
        <v>0</v>
      </c>
      <c r="Y73" s="265" t="str">
        <f>IF('Ind AIS N°14'!T10=0,"",'Ind AIS N°14'!T10)</f>
        <v/>
      </c>
      <c r="Z73" s="265" t="str">
        <f>IF('Ind AIS N°14'!U10=0,"",'Ind AIS N°14'!U10)</f>
        <v/>
      </c>
      <c r="AA73" s="266"/>
    </row>
    <row r="74" spans="2:27" ht="30" customHeight="1" x14ac:dyDescent="0.2">
      <c r="B74" s="143" t="str">
        <f>IF('Table des matières'!$E$3&lt;&gt;0,'Table des matières'!$E$3,"")</f>
        <v/>
      </c>
      <c r="C74" s="143" t="str">
        <f>IF('Table des matières'!$C$3&lt;&gt;0,'Table des matières'!$C$3,"")</f>
        <v/>
      </c>
      <c r="D74" s="148" t="s">
        <v>103</v>
      </c>
      <c r="E74" s="148">
        <v>14</v>
      </c>
      <c r="F74" s="144" t="s">
        <v>110</v>
      </c>
      <c r="G74" s="145" t="s">
        <v>219</v>
      </c>
      <c r="H74" s="181" t="s">
        <v>118</v>
      </c>
      <c r="I74" s="13">
        <f>'Ind AIS N°14'!D11</f>
        <v>0</v>
      </c>
      <c r="J74" s="13">
        <f>'Ind AIS N°14'!E11</f>
        <v>0</v>
      </c>
      <c r="K74" s="13">
        <f>'Ind AIS N°14'!F11</f>
        <v>0</v>
      </c>
      <c r="L74" s="13">
        <f>'Ind AIS N°14'!G11</f>
        <v>0</v>
      </c>
      <c r="M74" s="13">
        <f>'Ind AIS N°14'!H11</f>
        <v>0</v>
      </c>
      <c r="N74" s="13">
        <f>'Ind AIS N°14'!I11</f>
        <v>0</v>
      </c>
      <c r="O74" s="13">
        <f>'Ind AIS N°14'!J11</f>
        <v>0</v>
      </c>
      <c r="P74" s="13">
        <f>'Ind AIS N°14'!K11</f>
        <v>0</v>
      </c>
      <c r="Q74" s="13">
        <f>'Ind AIS N°14'!L11</f>
        <v>0</v>
      </c>
      <c r="R74" s="13">
        <f>'Ind AIS N°14'!M11</f>
        <v>0</v>
      </c>
      <c r="S74" s="13">
        <f>'Ind AIS N°14'!N11</f>
        <v>0</v>
      </c>
      <c r="T74" s="13">
        <f>'Ind AIS N°14'!O11</f>
        <v>0</v>
      </c>
      <c r="U74" s="13">
        <f>'Ind AIS N°14'!P11</f>
        <v>0</v>
      </c>
      <c r="V74" s="13">
        <f>'Ind AIS N°14'!Q11</f>
        <v>0</v>
      </c>
      <c r="W74" s="13">
        <f>'Ind AIS N°14'!R11</f>
        <v>0</v>
      </c>
      <c r="X74" s="13">
        <f>'Ind AIS N°14'!S11</f>
        <v>0</v>
      </c>
      <c r="Y74" s="266" t="str">
        <f>IF('Ind AIS N°14'!T11=0,"",'Ind AIS N°14'!T11)</f>
        <v/>
      </c>
      <c r="Z74" s="265" t="str">
        <f>IF('Ind AIS N°14'!U11=0,"",'Ind AIS N°14'!U11)</f>
        <v/>
      </c>
      <c r="AA74" s="266"/>
    </row>
    <row r="75" spans="2:27" ht="30" customHeight="1" x14ac:dyDescent="0.2">
      <c r="B75" s="143" t="str">
        <f>IF('Table des matières'!$E$3&lt;&gt;0,'Table des matières'!$E$3,"")</f>
        <v/>
      </c>
      <c r="C75" s="143" t="str">
        <f>IF('Table des matières'!$C$3&lt;&gt;0,'Table des matières'!$C$3,"")</f>
        <v/>
      </c>
      <c r="D75" s="148" t="s">
        <v>103</v>
      </c>
      <c r="E75" s="148">
        <v>14</v>
      </c>
      <c r="F75" s="144" t="s">
        <v>110</v>
      </c>
      <c r="G75" s="145" t="s">
        <v>219</v>
      </c>
      <c r="H75" s="181" t="s">
        <v>119</v>
      </c>
      <c r="I75" s="13">
        <f>'Ind AIS N°14'!D12</f>
        <v>0</v>
      </c>
      <c r="J75" s="13">
        <f>'Ind AIS N°14'!E12</f>
        <v>0</v>
      </c>
      <c r="K75" s="13">
        <f>'Ind AIS N°14'!F12</f>
        <v>0</v>
      </c>
      <c r="L75" s="13">
        <f>'Ind AIS N°14'!G12</f>
        <v>0</v>
      </c>
      <c r="M75" s="13">
        <f>'Ind AIS N°14'!H12</f>
        <v>0</v>
      </c>
      <c r="N75" s="13">
        <f>'Ind AIS N°14'!I12</f>
        <v>0</v>
      </c>
      <c r="O75" s="13">
        <f>'Ind AIS N°14'!J12</f>
        <v>0</v>
      </c>
      <c r="P75" s="13">
        <f>'Ind AIS N°14'!K12</f>
        <v>0</v>
      </c>
      <c r="Q75" s="13">
        <f>'Ind AIS N°14'!L12</f>
        <v>0</v>
      </c>
      <c r="R75" s="13">
        <f>'Ind AIS N°14'!M12</f>
        <v>0</v>
      </c>
      <c r="S75" s="13">
        <f>'Ind AIS N°14'!N12</f>
        <v>0</v>
      </c>
      <c r="T75" s="13">
        <f>'Ind AIS N°14'!O12</f>
        <v>0</v>
      </c>
      <c r="U75" s="13">
        <f>'Ind AIS N°14'!P12</f>
        <v>0</v>
      </c>
      <c r="V75" s="13">
        <f>'Ind AIS N°14'!Q12</f>
        <v>0</v>
      </c>
      <c r="W75" s="13">
        <f>'Ind AIS N°14'!R12</f>
        <v>0</v>
      </c>
      <c r="X75" s="13">
        <f>'Ind AIS N°14'!S12</f>
        <v>0</v>
      </c>
      <c r="Y75" s="266" t="str">
        <f>IF('Ind AIS N°14'!T12=0,"",'Ind AIS N°14'!T12)</f>
        <v/>
      </c>
      <c r="Z75" s="265" t="str">
        <f>IF('Ind AIS N°14'!U12=0,"",'Ind AIS N°14'!U12)</f>
        <v/>
      </c>
      <c r="AA75" s="266"/>
    </row>
    <row r="76" spans="2:27" ht="30" customHeight="1" x14ac:dyDescent="0.2">
      <c r="B76" s="143" t="str">
        <f>IF('Table des matières'!$E$3&lt;&gt;0,'Table des matières'!$E$3,"")</f>
        <v/>
      </c>
      <c r="C76" s="143" t="str">
        <f>IF('Table des matières'!$C$3&lt;&gt;0,'Table des matières'!$C$3,"")</f>
        <v/>
      </c>
      <c r="D76" s="148" t="s">
        <v>103</v>
      </c>
      <c r="E76" s="148">
        <v>14</v>
      </c>
      <c r="F76" s="144" t="s">
        <v>110</v>
      </c>
      <c r="G76" s="145" t="s">
        <v>219</v>
      </c>
      <c r="H76" s="181" t="s">
        <v>120</v>
      </c>
      <c r="I76" s="13">
        <f>'Ind AIS N°14'!D13</f>
        <v>0</v>
      </c>
      <c r="J76" s="13">
        <f>'Ind AIS N°14'!E13</f>
        <v>0</v>
      </c>
      <c r="K76" s="13">
        <f>'Ind AIS N°14'!F13</f>
        <v>0</v>
      </c>
      <c r="L76" s="13">
        <f>'Ind AIS N°14'!G13</f>
        <v>0</v>
      </c>
      <c r="M76" s="13">
        <f>'Ind AIS N°14'!H13</f>
        <v>0</v>
      </c>
      <c r="N76" s="13">
        <f>'Ind AIS N°14'!I13</f>
        <v>0</v>
      </c>
      <c r="O76" s="13">
        <f>'Ind AIS N°14'!J13</f>
        <v>0</v>
      </c>
      <c r="P76" s="13">
        <f>'Ind AIS N°14'!K13</f>
        <v>0</v>
      </c>
      <c r="Q76" s="13">
        <f>'Ind AIS N°14'!L13</f>
        <v>0</v>
      </c>
      <c r="R76" s="13">
        <f>'Ind AIS N°14'!M13</f>
        <v>0</v>
      </c>
      <c r="S76" s="13">
        <f>'Ind AIS N°14'!N13</f>
        <v>0</v>
      </c>
      <c r="T76" s="13">
        <f>'Ind AIS N°14'!O13</f>
        <v>0</v>
      </c>
      <c r="U76" s="13">
        <f>'Ind AIS N°14'!P13</f>
        <v>0</v>
      </c>
      <c r="V76" s="13">
        <f>'Ind AIS N°14'!Q13</f>
        <v>0</v>
      </c>
      <c r="W76" s="13">
        <f>'Ind AIS N°14'!R13</f>
        <v>0</v>
      </c>
      <c r="X76" s="13">
        <f>'Ind AIS N°14'!S13</f>
        <v>0</v>
      </c>
      <c r="Y76" s="266" t="str">
        <f>IF('Ind AIS N°14'!T13=0,"",'Ind AIS N°14'!T13)</f>
        <v/>
      </c>
      <c r="Z76" s="265" t="str">
        <f>IF('Ind AIS N°14'!U13=0,"",'Ind AIS N°14'!U13)</f>
        <v/>
      </c>
      <c r="AA76" s="266"/>
    </row>
    <row r="77" spans="2:27" ht="30" customHeight="1" x14ac:dyDescent="0.2">
      <c r="B77" s="143" t="str">
        <f>IF('Table des matières'!$E$3&lt;&gt;0,'Table des matières'!$E$3,"")</f>
        <v/>
      </c>
      <c r="C77" s="143" t="str">
        <f>IF('Table des matières'!$C$3&lt;&gt;0,'Table des matières'!$C$3,"")</f>
        <v/>
      </c>
      <c r="D77" s="148" t="s">
        <v>103</v>
      </c>
      <c r="E77" s="148">
        <v>14</v>
      </c>
      <c r="F77" s="144" t="s">
        <v>110</v>
      </c>
      <c r="G77" s="145" t="s">
        <v>219</v>
      </c>
      <c r="H77" s="181" t="s">
        <v>121</v>
      </c>
      <c r="I77" s="13">
        <f>'Ind AIS N°14'!D14</f>
        <v>0</v>
      </c>
      <c r="J77" s="13">
        <f>'Ind AIS N°14'!E14</f>
        <v>0</v>
      </c>
      <c r="K77" s="13">
        <f>'Ind AIS N°14'!F14</f>
        <v>0</v>
      </c>
      <c r="L77" s="13">
        <f>'Ind AIS N°14'!G14</f>
        <v>0</v>
      </c>
      <c r="M77" s="13">
        <f>'Ind AIS N°14'!H14</f>
        <v>0</v>
      </c>
      <c r="N77" s="13">
        <f>'Ind AIS N°14'!I14</f>
        <v>0</v>
      </c>
      <c r="O77" s="13">
        <f>'Ind AIS N°14'!J14</f>
        <v>0</v>
      </c>
      <c r="P77" s="13">
        <f>'Ind AIS N°14'!K14</f>
        <v>0</v>
      </c>
      <c r="Q77" s="13">
        <f>'Ind AIS N°14'!L14</f>
        <v>0</v>
      </c>
      <c r="R77" s="13">
        <f>'Ind AIS N°14'!M14</f>
        <v>0</v>
      </c>
      <c r="S77" s="13">
        <f>'Ind AIS N°14'!N14</f>
        <v>0</v>
      </c>
      <c r="T77" s="13">
        <f>'Ind AIS N°14'!O14</f>
        <v>0</v>
      </c>
      <c r="U77" s="13">
        <f>'Ind AIS N°14'!P14</f>
        <v>0</v>
      </c>
      <c r="V77" s="13">
        <f>'Ind AIS N°14'!Q14</f>
        <v>0</v>
      </c>
      <c r="W77" s="13">
        <f>'Ind AIS N°14'!R14</f>
        <v>0</v>
      </c>
      <c r="X77" s="13">
        <f>'Ind AIS N°14'!S14</f>
        <v>0</v>
      </c>
      <c r="Y77" s="266" t="str">
        <f>IF('Ind AIS N°14'!T14=0,"",'Ind AIS N°14'!T14)</f>
        <v/>
      </c>
      <c r="Z77" s="265" t="str">
        <f>IF('Ind AIS N°14'!U14=0,"",'Ind AIS N°14'!U14)</f>
        <v/>
      </c>
      <c r="AA77" s="266"/>
    </row>
    <row r="78" spans="2:27" ht="30" customHeight="1" x14ac:dyDescent="0.2">
      <c r="B78" s="143" t="str">
        <f>IF('Table des matières'!$E$3&lt;&gt;0,'Table des matières'!$E$3,"")</f>
        <v/>
      </c>
      <c r="C78" s="143" t="str">
        <f>IF('Table des matières'!$C$3&lt;&gt;0,'Table des matières'!$C$3,"")</f>
        <v/>
      </c>
      <c r="D78" s="148" t="s">
        <v>103</v>
      </c>
      <c r="E78" s="148">
        <v>14</v>
      </c>
      <c r="F78" s="144" t="s">
        <v>110</v>
      </c>
      <c r="G78" s="145" t="s">
        <v>219</v>
      </c>
      <c r="H78" s="181" t="s">
        <v>122</v>
      </c>
      <c r="I78" s="13">
        <f>'Ind AIS N°14'!D15</f>
        <v>0</v>
      </c>
      <c r="J78" s="13">
        <f>'Ind AIS N°14'!E15</f>
        <v>0</v>
      </c>
      <c r="K78" s="13">
        <f>'Ind AIS N°14'!F15</f>
        <v>0</v>
      </c>
      <c r="L78" s="13">
        <f>'Ind AIS N°14'!G15</f>
        <v>0</v>
      </c>
      <c r="M78" s="13">
        <f>'Ind AIS N°14'!H15</f>
        <v>0</v>
      </c>
      <c r="N78" s="13">
        <f>'Ind AIS N°14'!I15</f>
        <v>0</v>
      </c>
      <c r="O78" s="13">
        <f>'Ind AIS N°14'!J15</f>
        <v>0</v>
      </c>
      <c r="P78" s="13">
        <f>'Ind AIS N°14'!K15</f>
        <v>0</v>
      </c>
      <c r="Q78" s="13">
        <f>'Ind AIS N°14'!L15</f>
        <v>0</v>
      </c>
      <c r="R78" s="13">
        <f>'Ind AIS N°14'!M15</f>
        <v>0</v>
      </c>
      <c r="S78" s="13">
        <f>'Ind AIS N°14'!N15</f>
        <v>0</v>
      </c>
      <c r="T78" s="13">
        <f>'Ind AIS N°14'!O15</f>
        <v>0</v>
      </c>
      <c r="U78" s="13">
        <f>'Ind AIS N°14'!P15</f>
        <v>0</v>
      </c>
      <c r="V78" s="13">
        <f>'Ind AIS N°14'!Q15</f>
        <v>0</v>
      </c>
      <c r="W78" s="13">
        <f>'Ind AIS N°14'!R15</f>
        <v>0</v>
      </c>
      <c r="X78" s="13">
        <f>'Ind AIS N°14'!S15</f>
        <v>0</v>
      </c>
      <c r="Y78" s="266" t="str">
        <f>IF('Ind AIS N°14'!T15=0,"",'Ind AIS N°14'!T15)</f>
        <v/>
      </c>
      <c r="Z78" s="265" t="str">
        <f>IF('Ind AIS N°14'!U15=0,"",'Ind AIS N°14'!U15)</f>
        <v/>
      </c>
      <c r="AA78" s="266"/>
    </row>
    <row r="79" spans="2:27" ht="30" customHeight="1" x14ac:dyDescent="0.2">
      <c r="B79" s="143" t="str">
        <f>IF('Table des matières'!$E$3&lt;&gt;0,'Table des matières'!$E$3,"")</f>
        <v/>
      </c>
      <c r="C79" s="143" t="str">
        <f>IF('Table des matières'!$C$3&lt;&gt;0,'Table des matières'!$C$3,"")</f>
        <v/>
      </c>
      <c r="D79" s="148" t="s">
        <v>103</v>
      </c>
      <c r="E79" s="148">
        <v>14</v>
      </c>
      <c r="F79" s="144" t="s">
        <v>110</v>
      </c>
      <c r="G79" s="145" t="s">
        <v>219</v>
      </c>
      <c r="H79" s="181" t="s">
        <v>70</v>
      </c>
      <c r="I79" s="13">
        <f>'Ind AIS N°14'!D16</f>
        <v>0</v>
      </c>
      <c r="J79" s="13">
        <f>'Ind AIS N°14'!E16</f>
        <v>0</v>
      </c>
      <c r="K79" s="13">
        <f>'Ind AIS N°14'!F16</f>
        <v>0</v>
      </c>
      <c r="L79" s="13">
        <f>'Ind AIS N°14'!G16</f>
        <v>0</v>
      </c>
      <c r="M79" s="13">
        <f>'Ind AIS N°14'!H16</f>
        <v>0</v>
      </c>
      <c r="N79" s="13">
        <f>'Ind AIS N°14'!I16</f>
        <v>0</v>
      </c>
      <c r="O79" s="13">
        <f>'Ind AIS N°14'!J16</f>
        <v>0</v>
      </c>
      <c r="P79" s="13">
        <f>'Ind AIS N°14'!K16</f>
        <v>0</v>
      </c>
      <c r="Q79" s="13">
        <f>'Ind AIS N°14'!L16</f>
        <v>0</v>
      </c>
      <c r="R79" s="13">
        <f>'Ind AIS N°14'!M16</f>
        <v>0</v>
      </c>
      <c r="S79" s="13">
        <f>'Ind AIS N°14'!N16</f>
        <v>0</v>
      </c>
      <c r="T79" s="13">
        <f>'Ind AIS N°14'!O16</f>
        <v>0</v>
      </c>
      <c r="U79" s="13">
        <f>'Ind AIS N°14'!P16</f>
        <v>0</v>
      </c>
      <c r="V79" s="13">
        <f>'Ind AIS N°14'!Q16</f>
        <v>0</v>
      </c>
      <c r="W79" s="13">
        <f>'Ind AIS N°14'!R16</f>
        <v>0</v>
      </c>
      <c r="X79" s="13">
        <f>'Ind AIS N°14'!S16</f>
        <v>0</v>
      </c>
      <c r="Y79" s="265" t="str">
        <f>IF('Ind AIS N°14'!T16=0,"",'Ind AIS N°14'!T16)</f>
        <v/>
      </c>
      <c r="Z79" s="265" t="str">
        <f>IF('Ind AIS N°14'!U16=0,"",'Ind AIS N°14'!U16)</f>
        <v/>
      </c>
      <c r="AA79" s="266"/>
    </row>
    <row r="80" spans="2:27" ht="30" customHeight="1" x14ac:dyDescent="0.2">
      <c r="B80" s="143" t="str">
        <f>IF('Table des matières'!$E$3&lt;&gt;0,'Table des matières'!$E$3,"")</f>
        <v/>
      </c>
      <c r="C80" s="143" t="str">
        <f>IF('Table des matières'!$C$3&lt;&gt;0,'Table des matières'!$C$3,"")</f>
        <v/>
      </c>
      <c r="D80" s="148" t="s">
        <v>103</v>
      </c>
      <c r="E80" s="148">
        <v>14</v>
      </c>
      <c r="F80" s="144" t="s">
        <v>110</v>
      </c>
      <c r="G80" s="145" t="s">
        <v>219</v>
      </c>
      <c r="H80" s="146" t="s">
        <v>0</v>
      </c>
      <c r="I80" s="13">
        <f>'Ind AIS N°14'!D17</f>
        <v>0</v>
      </c>
      <c r="J80" s="13">
        <f>'Ind AIS N°14'!E17</f>
        <v>0</v>
      </c>
      <c r="K80" s="13">
        <f>'Ind AIS N°14'!F17</f>
        <v>0</v>
      </c>
      <c r="L80" s="13">
        <f>'Ind AIS N°14'!G17</f>
        <v>0</v>
      </c>
      <c r="M80" s="13">
        <f>'Ind AIS N°14'!H17</f>
        <v>0</v>
      </c>
      <c r="N80" s="13">
        <f>'Ind AIS N°14'!I17</f>
        <v>0</v>
      </c>
      <c r="O80" s="13">
        <f>'Ind AIS N°14'!J17</f>
        <v>0</v>
      </c>
      <c r="P80" s="13">
        <f>'Ind AIS N°14'!K17</f>
        <v>0</v>
      </c>
      <c r="Q80" s="13">
        <f>'Ind AIS N°14'!L17</f>
        <v>0</v>
      </c>
      <c r="R80" s="13">
        <f>'Ind AIS N°14'!M17</f>
        <v>0</v>
      </c>
      <c r="S80" s="13">
        <f>'Ind AIS N°14'!N17</f>
        <v>0</v>
      </c>
      <c r="T80" s="13">
        <f>'Ind AIS N°14'!O17</f>
        <v>0</v>
      </c>
      <c r="U80" s="13">
        <f>'Ind AIS N°14'!P17</f>
        <v>0</v>
      </c>
      <c r="V80" s="13">
        <f>'Ind AIS N°14'!Q17</f>
        <v>0</v>
      </c>
      <c r="W80" s="13">
        <f>'Ind AIS N°14'!R17</f>
        <v>0</v>
      </c>
      <c r="X80" s="13">
        <f>'Ind AIS N°14'!S17</f>
        <v>0</v>
      </c>
      <c r="Y80" s="266"/>
      <c r="Z80" s="266"/>
      <c r="AA80" s="266"/>
    </row>
  </sheetData>
  <sheetProtection algorithmName="SHA-512" hashValue="jvEkExFdYWImp3Safq87/+XI1Zph2iqmuTskfZ3GF/VFWvbVz0QAgwGUwxhw4PgQsmKY0hi1ssvVWvY0YIILSw==" saltValue="xIoaGnF1qFCDwkW+yDO2wQ==" spinCount="100000" sheet="1" selectLockedCells="1" selectUnlockedCells="1"/>
  <protectedRanges>
    <protectedRange password="CAA2" sqref="I4:X80" name="Summe_3_2"/>
  </protectedRanges>
  <mergeCells count="1">
    <mergeCell ref="B1:Z1"/>
  </mergeCells>
  <pageMargins left="0.39370078740157483" right="0.39370078740157483" top="0.39370078740157483" bottom="0.39370078740157483" header="0" footer="0"/>
  <pageSetup paperSize="8" scale="61" fitToHeight="0" orientation="landscape" cellComments="atEnd" r:id="rId1"/>
  <headerFooter>
    <oddHeader>&amp;LKennzahlenraster IAS 2024-2027 (KIP 3)</oddHeader>
    <oddFooter>&amp;L&amp;A&amp;R&amp;P</oddFooter>
  </headerFooter>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ACB56-F2AB-4EC9-B513-83EF02779C61}">
  <sheetPr codeName="Tabelle2">
    <tabColor theme="3" tint="0.39997558519241921"/>
    <pageSetUpPr fitToPage="1"/>
  </sheetPr>
  <dimension ref="A1:X100"/>
  <sheetViews>
    <sheetView showGridLines="0" topLeftCell="A19" zoomScaleNormal="100" zoomScalePageLayoutView="90" workbookViewId="0">
      <selection activeCell="E39" sqref="E39"/>
    </sheetView>
  </sheetViews>
  <sheetFormatPr baseColWidth="10" defaultColWidth="11" defaultRowHeight="14.25" x14ac:dyDescent="0.2"/>
  <cols>
    <col min="1" max="1" width="2.625" style="53" customWidth="1"/>
    <col min="2" max="2" width="3.25" style="76" bestFit="1" customWidth="1"/>
    <col min="3" max="3" width="3.875" style="76" bestFit="1" customWidth="1"/>
    <col min="4" max="6" width="30.625" style="53" customWidth="1"/>
    <col min="7" max="22" width="10.625" style="53" customWidth="1"/>
    <col min="23" max="24" width="15.875" style="53" customWidth="1"/>
    <col min="25" max="25" width="2.625" style="53" customWidth="1"/>
    <col min="26" max="16384" width="11" style="53"/>
  </cols>
  <sheetData>
    <row r="1" spans="1:24" ht="30" customHeight="1" x14ac:dyDescent="0.2">
      <c r="B1" s="373" t="s">
        <v>93</v>
      </c>
      <c r="C1" s="374"/>
      <c r="D1" s="374"/>
      <c r="E1" s="374"/>
      <c r="F1" s="374"/>
      <c r="G1" s="374"/>
      <c r="H1" s="374"/>
      <c r="I1" s="374"/>
      <c r="J1" s="374"/>
      <c r="K1" s="374"/>
      <c r="L1" s="374"/>
      <c r="M1" s="374"/>
      <c r="N1" s="374"/>
      <c r="O1" s="374"/>
      <c r="P1" s="374"/>
      <c r="Q1" s="374"/>
      <c r="R1" s="374"/>
      <c r="S1" s="374"/>
      <c r="T1" s="374"/>
      <c r="U1" s="374"/>
      <c r="V1" s="374"/>
      <c r="W1" s="374"/>
      <c r="X1" s="374"/>
    </row>
    <row r="2" spans="1:24" s="57" customFormat="1" ht="15" customHeight="1" x14ac:dyDescent="0.2">
      <c r="A2" s="54"/>
      <c r="B2" s="55"/>
      <c r="C2" s="55"/>
      <c r="D2" s="56"/>
      <c r="E2" s="56"/>
      <c r="F2" s="56"/>
      <c r="G2" s="56"/>
      <c r="H2" s="56"/>
      <c r="I2" s="56"/>
      <c r="J2" s="56"/>
      <c r="K2" s="56"/>
      <c r="L2" s="56"/>
      <c r="M2" s="56"/>
      <c r="N2" s="56"/>
      <c r="O2" s="56"/>
      <c r="P2" s="56"/>
      <c r="Q2" s="56"/>
      <c r="R2" s="56"/>
      <c r="S2" s="56"/>
      <c r="T2" s="56"/>
      <c r="U2" s="56"/>
      <c r="V2" s="56"/>
      <c r="W2" s="56"/>
      <c r="X2" s="56"/>
    </row>
    <row r="3" spans="1:24" s="271" customFormat="1" ht="30" customHeight="1" x14ac:dyDescent="0.3">
      <c r="B3" s="272"/>
      <c r="C3" s="267"/>
      <c r="D3" s="268" t="s">
        <v>228</v>
      </c>
      <c r="E3" s="269" t="str">
        <f>IF('Table des matières'!C3&lt;&gt;0,'Table des matières'!C3,"")</f>
        <v/>
      </c>
      <c r="F3" s="268" t="s">
        <v>229</v>
      </c>
      <c r="G3" s="375" t="str">
        <f>IF('Table des matières'!E3&lt;&gt;0,'Table des matières'!E3,"")</f>
        <v/>
      </c>
      <c r="H3" s="375"/>
    </row>
    <row r="4" spans="1:24" ht="15" customHeight="1" thickBot="1" x14ac:dyDescent="0.25">
      <c r="B4" s="58"/>
      <c r="C4" s="58"/>
      <c r="D4" s="59"/>
    </row>
    <row r="5" spans="1:24" s="60" customFormat="1" ht="30" customHeight="1" thickBot="1" x14ac:dyDescent="0.25">
      <c r="B5" s="323" t="s">
        <v>141</v>
      </c>
      <c r="C5" s="324"/>
      <c r="D5" s="324"/>
      <c r="E5" s="324"/>
      <c r="F5" s="324"/>
      <c r="G5" s="324"/>
      <c r="H5" s="324"/>
      <c r="I5" s="324"/>
      <c r="J5" s="324"/>
      <c r="K5" s="324"/>
      <c r="L5" s="324"/>
      <c r="M5" s="324"/>
      <c r="N5" s="324"/>
      <c r="O5" s="324"/>
      <c r="P5" s="324"/>
      <c r="Q5" s="324"/>
      <c r="R5" s="324"/>
      <c r="S5" s="324"/>
      <c r="T5" s="324"/>
      <c r="U5" s="324"/>
      <c r="V5" s="324"/>
      <c r="W5" s="378"/>
      <c r="X5" s="379"/>
    </row>
    <row r="6" spans="1:24" s="60" customFormat="1" ht="30" customHeight="1" x14ac:dyDescent="0.2">
      <c r="B6" s="380" t="s">
        <v>136</v>
      </c>
      <c r="C6" s="382" t="s">
        <v>137</v>
      </c>
      <c r="D6" s="333" t="s">
        <v>102</v>
      </c>
      <c r="E6" s="335" t="s">
        <v>101</v>
      </c>
      <c r="F6" s="333"/>
      <c r="G6" s="326" t="s">
        <v>236</v>
      </c>
      <c r="H6" s="327"/>
      <c r="I6" s="327"/>
      <c r="J6" s="328"/>
      <c r="K6" s="308" t="s">
        <v>237</v>
      </c>
      <c r="L6" s="309"/>
      <c r="M6" s="309"/>
      <c r="N6" s="310"/>
      <c r="O6" s="308" t="s">
        <v>238</v>
      </c>
      <c r="P6" s="309"/>
      <c r="Q6" s="309"/>
      <c r="R6" s="311"/>
      <c r="S6" s="308" t="s">
        <v>239</v>
      </c>
      <c r="T6" s="309"/>
      <c r="U6" s="309"/>
      <c r="V6" s="310"/>
      <c r="W6" s="321" t="s">
        <v>240</v>
      </c>
      <c r="X6" s="322"/>
    </row>
    <row r="7" spans="1:24" s="60" customFormat="1" ht="60" customHeight="1" thickBot="1" x14ac:dyDescent="0.25">
      <c r="B7" s="381"/>
      <c r="C7" s="383"/>
      <c r="D7" s="334"/>
      <c r="E7" s="336"/>
      <c r="F7" s="334"/>
      <c r="G7" s="6" t="s">
        <v>0</v>
      </c>
      <c r="H7" s="7" t="s">
        <v>49</v>
      </c>
      <c r="I7" s="7" t="s">
        <v>1</v>
      </c>
      <c r="J7" s="22" t="s">
        <v>50</v>
      </c>
      <c r="K7" s="32" t="s">
        <v>0</v>
      </c>
      <c r="L7" s="112" t="s">
        <v>49</v>
      </c>
      <c r="M7" s="112" t="s">
        <v>1</v>
      </c>
      <c r="N7" s="33" t="s">
        <v>50</v>
      </c>
      <c r="O7" s="6" t="s">
        <v>0</v>
      </c>
      <c r="P7" s="7" t="s">
        <v>49</v>
      </c>
      <c r="Q7" s="7" t="s">
        <v>1</v>
      </c>
      <c r="R7" s="22" t="s">
        <v>50</v>
      </c>
      <c r="S7" s="32" t="s">
        <v>0</v>
      </c>
      <c r="T7" s="112" t="s">
        <v>49</v>
      </c>
      <c r="U7" s="112" t="s">
        <v>1</v>
      </c>
      <c r="V7" s="33" t="s">
        <v>50</v>
      </c>
      <c r="W7" s="32" t="s">
        <v>62</v>
      </c>
      <c r="X7" s="33" t="s">
        <v>139</v>
      </c>
    </row>
    <row r="8" spans="1:24" s="61" customFormat="1" ht="30" customHeight="1" x14ac:dyDescent="0.2">
      <c r="B8" s="337" t="s">
        <v>103</v>
      </c>
      <c r="C8" s="340">
        <v>2</v>
      </c>
      <c r="D8" s="346" t="s">
        <v>100</v>
      </c>
      <c r="E8" s="343" t="s">
        <v>154</v>
      </c>
      <c r="F8" s="228" t="s">
        <v>190</v>
      </c>
      <c r="G8" s="185">
        <f>'Ind AIS N°2'!D8</f>
        <v>0</v>
      </c>
      <c r="H8" s="9">
        <f>'Ind AIS N°2'!E8</f>
        <v>0</v>
      </c>
      <c r="I8" s="9">
        <f>'Ind AIS N°2'!F8</f>
        <v>0</v>
      </c>
      <c r="J8" s="10">
        <f>'Ind AIS N°2'!G8</f>
        <v>0</v>
      </c>
      <c r="K8" s="185">
        <f>'Ind AIS N°2'!H8</f>
        <v>0</v>
      </c>
      <c r="L8" s="9">
        <f>'Ind AIS N°2'!I8</f>
        <v>0</v>
      </c>
      <c r="M8" s="9">
        <f>'Ind AIS N°2'!J8</f>
        <v>0</v>
      </c>
      <c r="N8" s="186">
        <f>'Ind AIS N°2'!K8</f>
        <v>0</v>
      </c>
      <c r="O8" s="185">
        <f>'Ind AIS N°2'!L8</f>
        <v>0</v>
      </c>
      <c r="P8" s="9">
        <f>'Ind AIS N°2'!M8</f>
        <v>0</v>
      </c>
      <c r="Q8" s="9">
        <f>'Ind AIS N°2'!N8</f>
        <v>0</v>
      </c>
      <c r="R8" s="10">
        <f>'Ind AIS N°2'!O8</f>
        <v>0</v>
      </c>
      <c r="S8" s="187">
        <f>'Ind AIS N°2'!P8</f>
        <v>0</v>
      </c>
      <c r="T8" s="9">
        <f>'Ind AIS N°2'!Q8</f>
        <v>0</v>
      </c>
      <c r="U8" s="9">
        <f>'Ind AIS N°2'!R8</f>
        <v>0</v>
      </c>
      <c r="V8" s="10">
        <f>'Ind AIS N°2'!S8</f>
        <v>0</v>
      </c>
      <c r="W8" s="62"/>
      <c r="X8" s="63"/>
    </row>
    <row r="9" spans="1:24" s="61" customFormat="1" ht="30" customHeight="1" x14ac:dyDescent="0.2">
      <c r="B9" s="338"/>
      <c r="C9" s="341"/>
      <c r="D9" s="347"/>
      <c r="E9" s="344"/>
      <c r="F9" s="229" t="s">
        <v>191</v>
      </c>
      <c r="G9" s="188">
        <f>'Ind AIS N°2'!D9</f>
        <v>0</v>
      </c>
      <c r="H9" s="13">
        <f>'Ind AIS N°2'!E9</f>
        <v>0</v>
      </c>
      <c r="I9" s="13">
        <f>'Ind AIS N°2'!F9</f>
        <v>0</v>
      </c>
      <c r="J9" s="14">
        <f>'Ind AIS N°2'!G9</f>
        <v>0</v>
      </c>
      <c r="K9" s="188">
        <f>'Ind AIS N°2'!H9</f>
        <v>0</v>
      </c>
      <c r="L9" s="13">
        <f>'Ind AIS N°2'!I9</f>
        <v>0</v>
      </c>
      <c r="M9" s="13">
        <f>'Ind AIS N°2'!J9</f>
        <v>0</v>
      </c>
      <c r="N9" s="189">
        <f>'Ind AIS N°2'!K9</f>
        <v>0</v>
      </c>
      <c r="O9" s="188">
        <f>'Ind AIS N°2'!L9</f>
        <v>0</v>
      </c>
      <c r="P9" s="13">
        <f>'Ind AIS N°2'!M9</f>
        <v>0</v>
      </c>
      <c r="Q9" s="13">
        <f>'Ind AIS N°2'!N9</f>
        <v>0</v>
      </c>
      <c r="R9" s="14">
        <f>'Ind AIS N°2'!O9</f>
        <v>0</v>
      </c>
      <c r="S9" s="190">
        <f>'Ind AIS N°2'!P9</f>
        <v>0</v>
      </c>
      <c r="T9" s="13">
        <f>'Ind AIS N°2'!Q9</f>
        <v>0</v>
      </c>
      <c r="U9" s="13">
        <f>'Ind AIS N°2'!R9</f>
        <v>0</v>
      </c>
      <c r="V9" s="14">
        <f>'Ind AIS N°2'!S9</f>
        <v>0</v>
      </c>
      <c r="W9" s="62"/>
      <c r="X9" s="63"/>
    </row>
    <row r="10" spans="1:24" s="61" customFormat="1" ht="30" customHeight="1" x14ac:dyDescent="0.2">
      <c r="B10" s="338"/>
      <c r="C10" s="341"/>
      <c r="D10" s="347"/>
      <c r="E10" s="344"/>
      <c r="F10" s="229" t="s">
        <v>192</v>
      </c>
      <c r="G10" s="188">
        <f>'Ind AIS N°2'!D10</f>
        <v>0</v>
      </c>
      <c r="H10" s="13">
        <f>'Ind AIS N°2'!E10</f>
        <v>0</v>
      </c>
      <c r="I10" s="13">
        <f>'Ind AIS N°2'!F10</f>
        <v>0</v>
      </c>
      <c r="J10" s="14">
        <f>'Ind AIS N°2'!G10</f>
        <v>0</v>
      </c>
      <c r="K10" s="188">
        <f>'Ind AIS N°2'!H10</f>
        <v>0</v>
      </c>
      <c r="L10" s="13">
        <f>'Ind AIS N°2'!I10</f>
        <v>0</v>
      </c>
      <c r="M10" s="13">
        <f>'Ind AIS N°2'!J10</f>
        <v>0</v>
      </c>
      <c r="N10" s="189">
        <f>'Ind AIS N°2'!K10</f>
        <v>0</v>
      </c>
      <c r="O10" s="188">
        <f>'Ind AIS N°2'!L10</f>
        <v>0</v>
      </c>
      <c r="P10" s="13">
        <f>'Ind AIS N°2'!M10</f>
        <v>0</v>
      </c>
      <c r="Q10" s="13">
        <f>'Ind AIS N°2'!N10</f>
        <v>0</v>
      </c>
      <c r="R10" s="14">
        <f>'Ind AIS N°2'!O10</f>
        <v>0</v>
      </c>
      <c r="S10" s="190">
        <f>'Ind AIS N°2'!P10</f>
        <v>0</v>
      </c>
      <c r="T10" s="13">
        <f>'Ind AIS N°2'!Q10</f>
        <v>0</v>
      </c>
      <c r="U10" s="13">
        <f>'Ind AIS N°2'!R10</f>
        <v>0</v>
      </c>
      <c r="V10" s="14">
        <f>'Ind AIS N°2'!S10</f>
        <v>0</v>
      </c>
      <c r="W10" s="62"/>
      <c r="X10" s="63"/>
    </row>
    <row r="11" spans="1:24" s="61" customFormat="1" ht="30" customHeight="1" x14ac:dyDescent="0.2">
      <c r="B11" s="338"/>
      <c r="C11" s="341"/>
      <c r="D11" s="347"/>
      <c r="E11" s="344"/>
      <c r="F11" s="229" t="s">
        <v>193</v>
      </c>
      <c r="G11" s="188">
        <f>'Ind AIS N°2'!D11</f>
        <v>0</v>
      </c>
      <c r="H11" s="13">
        <f>'Ind AIS N°2'!E11</f>
        <v>0</v>
      </c>
      <c r="I11" s="13">
        <f>'Ind AIS N°2'!F11</f>
        <v>0</v>
      </c>
      <c r="J11" s="14">
        <f>'Ind AIS N°2'!G11</f>
        <v>0</v>
      </c>
      <c r="K11" s="188">
        <f>'Ind AIS N°2'!H11</f>
        <v>0</v>
      </c>
      <c r="L11" s="13">
        <f>'Ind AIS N°2'!I11</f>
        <v>0</v>
      </c>
      <c r="M11" s="13">
        <f>'Ind AIS N°2'!J11</f>
        <v>0</v>
      </c>
      <c r="N11" s="189">
        <f>'Ind AIS N°2'!K11</f>
        <v>0</v>
      </c>
      <c r="O11" s="188">
        <f>'Ind AIS N°2'!L11</f>
        <v>0</v>
      </c>
      <c r="P11" s="13">
        <f>'Ind AIS N°2'!M11</f>
        <v>0</v>
      </c>
      <c r="Q11" s="13">
        <f>'Ind AIS N°2'!N11</f>
        <v>0</v>
      </c>
      <c r="R11" s="14">
        <f>'Ind AIS N°2'!O11</f>
        <v>0</v>
      </c>
      <c r="S11" s="190">
        <f>'Ind AIS N°2'!P11</f>
        <v>0</v>
      </c>
      <c r="T11" s="13">
        <f>'Ind AIS N°2'!Q11</f>
        <v>0</v>
      </c>
      <c r="U11" s="13">
        <f>'Ind AIS N°2'!R11</f>
        <v>0</v>
      </c>
      <c r="V11" s="14">
        <f>'Ind AIS N°2'!S11</f>
        <v>0</v>
      </c>
      <c r="W11" s="62"/>
      <c r="X11" s="63"/>
    </row>
    <row r="12" spans="1:24" s="61" customFormat="1" ht="30" customHeight="1" x14ac:dyDescent="0.2">
      <c r="B12" s="338"/>
      <c r="C12" s="341"/>
      <c r="D12" s="347"/>
      <c r="E12" s="344"/>
      <c r="F12" s="229" t="s">
        <v>194</v>
      </c>
      <c r="G12" s="188">
        <f>'Ind AIS N°2'!D12</f>
        <v>0</v>
      </c>
      <c r="H12" s="13">
        <f>'Ind AIS N°2'!E12</f>
        <v>0</v>
      </c>
      <c r="I12" s="13">
        <f>'Ind AIS N°2'!F12</f>
        <v>0</v>
      </c>
      <c r="J12" s="14">
        <f>'Ind AIS N°2'!G12</f>
        <v>0</v>
      </c>
      <c r="K12" s="188">
        <f>'Ind AIS N°2'!H12</f>
        <v>0</v>
      </c>
      <c r="L12" s="13">
        <f>'Ind AIS N°2'!I12</f>
        <v>0</v>
      </c>
      <c r="M12" s="13">
        <f>'Ind AIS N°2'!J12</f>
        <v>0</v>
      </c>
      <c r="N12" s="189">
        <f>'Ind AIS N°2'!K12</f>
        <v>0</v>
      </c>
      <c r="O12" s="188">
        <f>'Ind AIS N°2'!L12</f>
        <v>0</v>
      </c>
      <c r="P12" s="13">
        <f>'Ind AIS N°2'!M12</f>
        <v>0</v>
      </c>
      <c r="Q12" s="13">
        <f>'Ind AIS N°2'!N12</f>
        <v>0</v>
      </c>
      <c r="R12" s="14">
        <f>'Ind AIS N°2'!O12</f>
        <v>0</v>
      </c>
      <c r="S12" s="190">
        <f>'Ind AIS N°2'!P12</f>
        <v>0</v>
      </c>
      <c r="T12" s="13">
        <f>'Ind AIS N°2'!Q12</f>
        <v>0</v>
      </c>
      <c r="U12" s="13">
        <f>'Ind AIS N°2'!R12</f>
        <v>0</v>
      </c>
      <c r="V12" s="14">
        <f>'Ind AIS N°2'!S12</f>
        <v>0</v>
      </c>
      <c r="W12" s="62"/>
      <c r="X12" s="63"/>
    </row>
    <row r="13" spans="1:24" s="61" customFormat="1" ht="30" customHeight="1" x14ac:dyDescent="0.2">
      <c r="B13" s="338"/>
      <c r="C13" s="341"/>
      <c r="D13" s="347"/>
      <c r="E13" s="344"/>
      <c r="F13" s="229" t="s">
        <v>195</v>
      </c>
      <c r="G13" s="188">
        <f>'Ind AIS N°2'!D13</f>
        <v>0</v>
      </c>
      <c r="H13" s="13">
        <f>'Ind AIS N°2'!E13</f>
        <v>0</v>
      </c>
      <c r="I13" s="13">
        <f>'Ind AIS N°2'!F13</f>
        <v>0</v>
      </c>
      <c r="J13" s="14">
        <f>'Ind AIS N°2'!G13</f>
        <v>0</v>
      </c>
      <c r="K13" s="188">
        <f>'Ind AIS N°2'!H13</f>
        <v>0</v>
      </c>
      <c r="L13" s="13">
        <f>'Ind AIS N°2'!I13</f>
        <v>0</v>
      </c>
      <c r="M13" s="13">
        <f>'Ind AIS N°2'!J13</f>
        <v>0</v>
      </c>
      <c r="N13" s="189">
        <f>'Ind AIS N°2'!K13</f>
        <v>0</v>
      </c>
      <c r="O13" s="188">
        <f>'Ind AIS N°2'!L13</f>
        <v>0</v>
      </c>
      <c r="P13" s="13">
        <f>'Ind AIS N°2'!M13</f>
        <v>0</v>
      </c>
      <c r="Q13" s="13">
        <f>'Ind AIS N°2'!N13</f>
        <v>0</v>
      </c>
      <c r="R13" s="14">
        <f>'Ind AIS N°2'!O13</f>
        <v>0</v>
      </c>
      <c r="S13" s="190">
        <f>'Ind AIS N°2'!P13</f>
        <v>0</v>
      </c>
      <c r="T13" s="13">
        <f>'Ind AIS N°2'!Q13</f>
        <v>0</v>
      </c>
      <c r="U13" s="13">
        <f>'Ind AIS N°2'!R13</f>
        <v>0</v>
      </c>
      <c r="V13" s="14">
        <f>'Ind AIS N°2'!S13</f>
        <v>0</v>
      </c>
      <c r="W13" s="62"/>
      <c r="X13" s="63"/>
    </row>
    <row r="14" spans="1:24" s="61" customFormat="1" ht="30" customHeight="1" x14ac:dyDescent="0.2">
      <c r="B14" s="338"/>
      <c r="C14" s="341"/>
      <c r="D14" s="347"/>
      <c r="E14" s="344"/>
      <c r="F14" s="229" t="s">
        <v>196</v>
      </c>
      <c r="G14" s="188">
        <f>'Ind AIS N°2'!D14</f>
        <v>0</v>
      </c>
      <c r="H14" s="13">
        <f>'Ind AIS N°2'!E14</f>
        <v>0</v>
      </c>
      <c r="I14" s="13">
        <f>'Ind AIS N°2'!F14</f>
        <v>0</v>
      </c>
      <c r="J14" s="14">
        <f>'Ind AIS N°2'!G14</f>
        <v>0</v>
      </c>
      <c r="K14" s="188">
        <f>'Ind AIS N°2'!H14</f>
        <v>0</v>
      </c>
      <c r="L14" s="13">
        <f>'Ind AIS N°2'!I14</f>
        <v>0</v>
      </c>
      <c r="M14" s="13">
        <f>'Ind AIS N°2'!J14</f>
        <v>0</v>
      </c>
      <c r="N14" s="189">
        <f>'Ind AIS N°2'!K14</f>
        <v>0</v>
      </c>
      <c r="O14" s="188">
        <f>'Ind AIS N°2'!L14</f>
        <v>0</v>
      </c>
      <c r="P14" s="13">
        <f>'Ind AIS N°2'!M14</f>
        <v>0</v>
      </c>
      <c r="Q14" s="13">
        <f>'Ind AIS N°2'!N14</f>
        <v>0</v>
      </c>
      <c r="R14" s="14">
        <f>'Ind AIS N°2'!O14</f>
        <v>0</v>
      </c>
      <c r="S14" s="190">
        <f>'Ind AIS N°2'!P14</f>
        <v>0</v>
      </c>
      <c r="T14" s="13">
        <f>'Ind AIS N°2'!Q14</f>
        <v>0</v>
      </c>
      <c r="U14" s="13">
        <f>'Ind AIS N°2'!R14</f>
        <v>0</v>
      </c>
      <c r="V14" s="14">
        <f>'Ind AIS N°2'!S14</f>
        <v>0</v>
      </c>
      <c r="W14" s="62"/>
      <c r="X14" s="63"/>
    </row>
    <row r="15" spans="1:24" s="61" customFormat="1" ht="30" customHeight="1" x14ac:dyDescent="0.2">
      <c r="B15" s="338"/>
      <c r="C15" s="341"/>
      <c r="D15" s="347"/>
      <c r="E15" s="344"/>
      <c r="F15" s="229" t="s">
        <v>197</v>
      </c>
      <c r="G15" s="188">
        <f>'Ind AIS N°2'!D15</f>
        <v>0</v>
      </c>
      <c r="H15" s="13">
        <f>'Ind AIS N°2'!E15</f>
        <v>0</v>
      </c>
      <c r="I15" s="13">
        <f>'Ind AIS N°2'!F15</f>
        <v>0</v>
      </c>
      <c r="J15" s="14">
        <f>'Ind AIS N°2'!G15</f>
        <v>0</v>
      </c>
      <c r="K15" s="188">
        <f>'Ind AIS N°2'!H15</f>
        <v>0</v>
      </c>
      <c r="L15" s="13">
        <f>'Ind AIS N°2'!I15</f>
        <v>0</v>
      </c>
      <c r="M15" s="13">
        <f>'Ind AIS N°2'!J15</f>
        <v>0</v>
      </c>
      <c r="N15" s="189">
        <f>'Ind AIS N°2'!K15</f>
        <v>0</v>
      </c>
      <c r="O15" s="188">
        <f>'Ind AIS N°2'!L15</f>
        <v>0</v>
      </c>
      <c r="P15" s="13">
        <f>'Ind AIS N°2'!M15</f>
        <v>0</v>
      </c>
      <c r="Q15" s="13">
        <f>'Ind AIS N°2'!N15</f>
        <v>0</v>
      </c>
      <c r="R15" s="14">
        <f>'Ind AIS N°2'!O15</f>
        <v>0</v>
      </c>
      <c r="S15" s="190">
        <f>'Ind AIS N°2'!P15</f>
        <v>0</v>
      </c>
      <c r="T15" s="13">
        <f>'Ind AIS N°2'!Q15</f>
        <v>0</v>
      </c>
      <c r="U15" s="13">
        <f>'Ind AIS N°2'!R15</f>
        <v>0</v>
      </c>
      <c r="V15" s="14">
        <f>'Ind AIS N°2'!S15</f>
        <v>0</v>
      </c>
      <c r="W15" s="62"/>
      <c r="X15" s="63"/>
    </row>
    <row r="16" spans="1:24" s="61" customFormat="1" ht="30" customHeight="1" x14ac:dyDescent="0.2">
      <c r="B16" s="338"/>
      <c r="C16" s="341"/>
      <c r="D16" s="347"/>
      <c r="E16" s="344"/>
      <c r="F16" s="229" t="s">
        <v>198</v>
      </c>
      <c r="G16" s="188">
        <f>'Ind AIS N°2'!D16</f>
        <v>0</v>
      </c>
      <c r="H16" s="13">
        <f>'Ind AIS N°2'!E16</f>
        <v>0</v>
      </c>
      <c r="I16" s="13">
        <f>'Ind AIS N°2'!F16</f>
        <v>0</v>
      </c>
      <c r="J16" s="14">
        <f>'Ind AIS N°2'!G16</f>
        <v>0</v>
      </c>
      <c r="K16" s="188">
        <f>'Ind AIS N°2'!H16</f>
        <v>0</v>
      </c>
      <c r="L16" s="13">
        <f>'Ind AIS N°2'!I16</f>
        <v>0</v>
      </c>
      <c r="M16" s="13">
        <f>'Ind AIS N°2'!J16</f>
        <v>0</v>
      </c>
      <c r="N16" s="189">
        <f>'Ind AIS N°2'!K16</f>
        <v>0</v>
      </c>
      <c r="O16" s="188">
        <f>'Ind AIS N°2'!L16</f>
        <v>0</v>
      </c>
      <c r="P16" s="13">
        <f>'Ind AIS N°2'!M16</f>
        <v>0</v>
      </c>
      <c r="Q16" s="13">
        <f>'Ind AIS N°2'!N16</f>
        <v>0</v>
      </c>
      <c r="R16" s="14">
        <f>'Ind AIS N°2'!O16</f>
        <v>0</v>
      </c>
      <c r="S16" s="190">
        <f>'Ind AIS N°2'!P16</f>
        <v>0</v>
      </c>
      <c r="T16" s="13">
        <f>'Ind AIS N°2'!Q16</f>
        <v>0</v>
      </c>
      <c r="U16" s="13">
        <f>'Ind AIS N°2'!R16</f>
        <v>0</v>
      </c>
      <c r="V16" s="14">
        <f>'Ind AIS N°2'!S16</f>
        <v>0</v>
      </c>
      <c r="W16" s="62"/>
      <c r="X16" s="63"/>
    </row>
    <row r="17" spans="2:24" s="61" customFormat="1" ht="30" customHeight="1" x14ac:dyDescent="0.2">
      <c r="B17" s="338"/>
      <c r="C17" s="341"/>
      <c r="D17" s="347"/>
      <c r="E17" s="344"/>
      <c r="F17" s="229" t="s">
        <v>199</v>
      </c>
      <c r="G17" s="188">
        <f>'Ind AIS N°2'!D17</f>
        <v>0</v>
      </c>
      <c r="H17" s="13">
        <f>'Ind AIS N°2'!E17</f>
        <v>0</v>
      </c>
      <c r="I17" s="13">
        <f>'Ind AIS N°2'!F17</f>
        <v>0</v>
      </c>
      <c r="J17" s="14">
        <f>'Ind AIS N°2'!G17</f>
        <v>0</v>
      </c>
      <c r="K17" s="188">
        <f>'Ind AIS N°2'!H17</f>
        <v>0</v>
      </c>
      <c r="L17" s="13">
        <f>'Ind AIS N°2'!I17</f>
        <v>0</v>
      </c>
      <c r="M17" s="13">
        <f>'Ind AIS N°2'!J17</f>
        <v>0</v>
      </c>
      <c r="N17" s="189">
        <f>'Ind AIS N°2'!K17</f>
        <v>0</v>
      </c>
      <c r="O17" s="188">
        <f>'Ind AIS N°2'!L17</f>
        <v>0</v>
      </c>
      <c r="P17" s="13">
        <f>'Ind AIS N°2'!M17</f>
        <v>0</v>
      </c>
      <c r="Q17" s="13">
        <f>'Ind AIS N°2'!N17</f>
        <v>0</v>
      </c>
      <c r="R17" s="14">
        <f>'Ind AIS N°2'!O17</f>
        <v>0</v>
      </c>
      <c r="S17" s="190">
        <f>'Ind AIS N°2'!P17</f>
        <v>0</v>
      </c>
      <c r="T17" s="13">
        <f>'Ind AIS N°2'!Q17</f>
        <v>0</v>
      </c>
      <c r="U17" s="13">
        <f>'Ind AIS N°2'!R17</f>
        <v>0</v>
      </c>
      <c r="V17" s="14">
        <f>'Ind AIS N°2'!S17</f>
        <v>0</v>
      </c>
      <c r="W17" s="62"/>
      <c r="X17" s="63"/>
    </row>
    <row r="18" spans="2:24" s="61" customFormat="1" ht="30" customHeight="1" x14ac:dyDescent="0.2">
      <c r="B18" s="338"/>
      <c r="C18" s="341"/>
      <c r="D18" s="347"/>
      <c r="E18" s="344"/>
      <c r="F18" s="229" t="s">
        <v>200</v>
      </c>
      <c r="G18" s="188">
        <f>'Ind AIS N°2'!D18</f>
        <v>0</v>
      </c>
      <c r="H18" s="13">
        <f>'Ind AIS N°2'!E18</f>
        <v>0</v>
      </c>
      <c r="I18" s="13">
        <f>'Ind AIS N°2'!F18</f>
        <v>0</v>
      </c>
      <c r="J18" s="14">
        <f>'Ind AIS N°2'!G18</f>
        <v>0</v>
      </c>
      <c r="K18" s="188">
        <f>'Ind AIS N°2'!H18</f>
        <v>0</v>
      </c>
      <c r="L18" s="13">
        <f>'Ind AIS N°2'!I18</f>
        <v>0</v>
      </c>
      <c r="M18" s="13">
        <f>'Ind AIS N°2'!J18</f>
        <v>0</v>
      </c>
      <c r="N18" s="189">
        <f>'Ind AIS N°2'!K18</f>
        <v>0</v>
      </c>
      <c r="O18" s="188">
        <f>'Ind AIS N°2'!L18</f>
        <v>0</v>
      </c>
      <c r="P18" s="13">
        <f>'Ind AIS N°2'!M18</f>
        <v>0</v>
      </c>
      <c r="Q18" s="13">
        <f>'Ind AIS N°2'!N18</f>
        <v>0</v>
      </c>
      <c r="R18" s="14">
        <f>'Ind AIS N°2'!O18</f>
        <v>0</v>
      </c>
      <c r="S18" s="190">
        <f>'Ind AIS N°2'!P18</f>
        <v>0</v>
      </c>
      <c r="T18" s="13">
        <f>'Ind AIS N°2'!Q18</f>
        <v>0</v>
      </c>
      <c r="U18" s="13">
        <f>'Ind AIS N°2'!R18</f>
        <v>0</v>
      </c>
      <c r="V18" s="14">
        <f>'Ind AIS N°2'!S18</f>
        <v>0</v>
      </c>
      <c r="W18" s="62"/>
      <c r="X18" s="63"/>
    </row>
    <row r="19" spans="2:24" s="61" customFormat="1" ht="30" customHeight="1" thickBot="1" x14ac:dyDescent="0.25">
      <c r="B19" s="339"/>
      <c r="C19" s="342"/>
      <c r="D19" s="348"/>
      <c r="E19" s="345"/>
      <c r="F19" s="82" t="s">
        <v>0</v>
      </c>
      <c r="G19" s="85">
        <f>'Ind AIS N°2'!D19</f>
        <v>0</v>
      </c>
      <c r="H19" s="83">
        <f>'Ind AIS N°2'!E19</f>
        <v>0</v>
      </c>
      <c r="I19" s="83">
        <f>'Ind AIS N°2'!F19</f>
        <v>0</v>
      </c>
      <c r="J19" s="84">
        <f>'Ind AIS N°2'!G19</f>
        <v>0</v>
      </c>
      <c r="K19" s="85">
        <f>'Ind AIS N°2'!H19</f>
        <v>0</v>
      </c>
      <c r="L19" s="83">
        <f>'Ind AIS N°2'!I19</f>
        <v>0</v>
      </c>
      <c r="M19" s="83">
        <f>'Ind AIS N°2'!J19</f>
        <v>0</v>
      </c>
      <c r="N19" s="88">
        <f>'Ind AIS N°2'!K19</f>
        <v>0</v>
      </c>
      <c r="O19" s="85">
        <f>'Ind AIS N°2'!L19</f>
        <v>0</v>
      </c>
      <c r="P19" s="83">
        <f>'Ind AIS N°2'!M19</f>
        <v>0</v>
      </c>
      <c r="Q19" s="83">
        <f>'Ind AIS N°2'!N19</f>
        <v>0</v>
      </c>
      <c r="R19" s="84">
        <f>'Ind AIS N°2'!O19</f>
        <v>0</v>
      </c>
      <c r="S19" s="86">
        <f>'Ind AIS N°2'!P19</f>
        <v>0</v>
      </c>
      <c r="T19" s="83">
        <f>'Ind AIS N°2'!Q19</f>
        <v>0</v>
      </c>
      <c r="U19" s="83">
        <f>'Ind AIS N°2'!R19</f>
        <v>0</v>
      </c>
      <c r="V19" s="84">
        <f>'Ind AIS N°2'!S19</f>
        <v>0</v>
      </c>
      <c r="W19" s="62"/>
      <c r="X19" s="63"/>
    </row>
    <row r="20" spans="2:24" s="61" customFormat="1" ht="30" customHeight="1" x14ac:dyDescent="0.2">
      <c r="B20" s="364" t="s">
        <v>104</v>
      </c>
      <c r="C20" s="376">
        <v>3</v>
      </c>
      <c r="D20" s="315" t="s">
        <v>99</v>
      </c>
      <c r="E20" s="343" t="s">
        <v>155</v>
      </c>
      <c r="F20" s="228" t="s">
        <v>202</v>
      </c>
      <c r="G20" s="185">
        <f>'Ind AIS N°3'!D8</f>
        <v>0</v>
      </c>
      <c r="H20" s="9">
        <f>'Ind AIS N°3'!E8</f>
        <v>0</v>
      </c>
      <c r="I20" s="9">
        <f>'Ind AIS N°3'!F8</f>
        <v>0</v>
      </c>
      <c r="J20" s="10">
        <f>'Ind AIS N°3'!G8</f>
        <v>0</v>
      </c>
      <c r="K20" s="185">
        <f>'Ind AIS N°3'!H8</f>
        <v>0</v>
      </c>
      <c r="L20" s="9">
        <f>'Ind AIS N°3'!I8</f>
        <v>0</v>
      </c>
      <c r="M20" s="9">
        <f>'Ind AIS N°3'!J8</f>
        <v>0</v>
      </c>
      <c r="N20" s="186">
        <f>'Ind AIS N°3'!K8</f>
        <v>0</v>
      </c>
      <c r="O20" s="185">
        <f>'Ind AIS N°3'!L8</f>
        <v>0</v>
      </c>
      <c r="P20" s="9">
        <f>'Ind AIS N°3'!M8</f>
        <v>0</v>
      </c>
      <c r="Q20" s="9">
        <f>'Ind AIS N°3'!N8</f>
        <v>0</v>
      </c>
      <c r="R20" s="10">
        <f>'Ind AIS N°3'!O8</f>
        <v>0</v>
      </c>
      <c r="S20" s="187">
        <f>'Ind AIS N°3'!P8</f>
        <v>0</v>
      </c>
      <c r="T20" s="9">
        <f>'Ind AIS N°3'!Q8</f>
        <v>0</v>
      </c>
      <c r="U20" s="9">
        <f>'Ind AIS N°3'!R8</f>
        <v>0</v>
      </c>
      <c r="V20" s="10">
        <f>'Ind AIS N°3'!S8</f>
        <v>0</v>
      </c>
      <c r="W20" s="62"/>
      <c r="X20" s="63"/>
    </row>
    <row r="21" spans="2:24" s="61" customFormat="1" ht="30" customHeight="1" x14ac:dyDescent="0.2">
      <c r="B21" s="338"/>
      <c r="C21" s="367"/>
      <c r="D21" s="316"/>
      <c r="E21" s="344"/>
      <c r="F21" s="229" t="s">
        <v>203</v>
      </c>
      <c r="G21" s="188">
        <f>'Ind AIS N°3'!D9</f>
        <v>0</v>
      </c>
      <c r="H21" s="13">
        <f>'Ind AIS N°3'!E9</f>
        <v>0</v>
      </c>
      <c r="I21" s="13">
        <f>'Ind AIS N°3'!F9</f>
        <v>0</v>
      </c>
      <c r="J21" s="14">
        <f>'Ind AIS N°3'!G9</f>
        <v>0</v>
      </c>
      <c r="K21" s="188">
        <f>'Ind AIS N°3'!H9</f>
        <v>0</v>
      </c>
      <c r="L21" s="13">
        <f>'Ind AIS N°3'!I9</f>
        <v>0</v>
      </c>
      <c r="M21" s="13">
        <f>'Ind AIS N°3'!J9</f>
        <v>0</v>
      </c>
      <c r="N21" s="189">
        <f>'Ind AIS N°3'!K9</f>
        <v>0</v>
      </c>
      <c r="O21" s="188">
        <f>'Ind AIS N°3'!L9</f>
        <v>0</v>
      </c>
      <c r="P21" s="13">
        <f>'Ind AIS N°3'!M9</f>
        <v>0</v>
      </c>
      <c r="Q21" s="13">
        <f>'Ind AIS N°3'!N9</f>
        <v>0</v>
      </c>
      <c r="R21" s="14">
        <f>'Ind AIS N°3'!O9</f>
        <v>0</v>
      </c>
      <c r="S21" s="190">
        <f>'Ind AIS N°3'!P9</f>
        <v>0</v>
      </c>
      <c r="T21" s="13">
        <f>'Ind AIS N°3'!Q9</f>
        <v>0</v>
      </c>
      <c r="U21" s="13">
        <f>'Ind AIS N°3'!R9</f>
        <v>0</v>
      </c>
      <c r="V21" s="14">
        <f>'Ind AIS N°3'!S9</f>
        <v>0</v>
      </c>
      <c r="W21" s="62"/>
      <c r="X21" s="63"/>
    </row>
    <row r="22" spans="2:24" s="61" customFormat="1" ht="30" customHeight="1" x14ac:dyDescent="0.2">
      <c r="B22" s="338"/>
      <c r="C22" s="367"/>
      <c r="D22" s="316"/>
      <c r="E22" s="344"/>
      <c r="F22" s="229" t="s">
        <v>204</v>
      </c>
      <c r="G22" s="188">
        <f>'Ind AIS N°3'!D10</f>
        <v>0</v>
      </c>
      <c r="H22" s="13">
        <f>'Ind AIS N°3'!E10</f>
        <v>0</v>
      </c>
      <c r="I22" s="13">
        <f>'Ind AIS N°3'!F10</f>
        <v>0</v>
      </c>
      <c r="J22" s="14">
        <f>'Ind AIS N°3'!G10</f>
        <v>0</v>
      </c>
      <c r="K22" s="188">
        <f>'Ind AIS N°3'!H10</f>
        <v>0</v>
      </c>
      <c r="L22" s="13">
        <f>'Ind AIS N°3'!I10</f>
        <v>0</v>
      </c>
      <c r="M22" s="13">
        <f>'Ind AIS N°3'!J10</f>
        <v>0</v>
      </c>
      <c r="N22" s="189">
        <f>'Ind AIS N°3'!K10</f>
        <v>0</v>
      </c>
      <c r="O22" s="188">
        <f>'Ind AIS N°3'!L10</f>
        <v>0</v>
      </c>
      <c r="P22" s="13">
        <f>'Ind AIS N°3'!M10</f>
        <v>0</v>
      </c>
      <c r="Q22" s="13">
        <f>'Ind AIS N°3'!N10</f>
        <v>0</v>
      </c>
      <c r="R22" s="14">
        <f>'Ind AIS N°3'!O10</f>
        <v>0</v>
      </c>
      <c r="S22" s="190">
        <f>'Ind AIS N°3'!P10</f>
        <v>0</v>
      </c>
      <c r="T22" s="13">
        <f>'Ind AIS N°3'!Q10</f>
        <v>0</v>
      </c>
      <c r="U22" s="13">
        <f>'Ind AIS N°3'!R10</f>
        <v>0</v>
      </c>
      <c r="V22" s="14">
        <f>'Ind AIS N°3'!S10</f>
        <v>0</v>
      </c>
      <c r="W22" s="62"/>
      <c r="X22" s="63"/>
    </row>
    <row r="23" spans="2:24" s="61" customFormat="1" ht="30" customHeight="1" x14ac:dyDescent="0.2">
      <c r="B23" s="338"/>
      <c r="C23" s="367"/>
      <c r="D23" s="316"/>
      <c r="E23" s="344"/>
      <c r="F23" s="229" t="s">
        <v>205</v>
      </c>
      <c r="G23" s="188">
        <f>'Ind AIS N°3'!D11</f>
        <v>0</v>
      </c>
      <c r="H23" s="13">
        <f>'Ind AIS N°3'!E11</f>
        <v>0</v>
      </c>
      <c r="I23" s="13">
        <f>'Ind AIS N°3'!F11</f>
        <v>0</v>
      </c>
      <c r="J23" s="14">
        <f>'Ind AIS N°3'!G11</f>
        <v>0</v>
      </c>
      <c r="K23" s="188">
        <f>'Ind AIS N°3'!H11</f>
        <v>0</v>
      </c>
      <c r="L23" s="13">
        <f>'Ind AIS N°3'!I11</f>
        <v>0</v>
      </c>
      <c r="M23" s="13">
        <f>'Ind AIS N°3'!J11</f>
        <v>0</v>
      </c>
      <c r="N23" s="189">
        <f>'Ind AIS N°3'!K11</f>
        <v>0</v>
      </c>
      <c r="O23" s="188">
        <f>'Ind AIS N°3'!L11</f>
        <v>0</v>
      </c>
      <c r="P23" s="13">
        <f>'Ind AIS N°3'!M11</f>
        <v>0</v>
      </c>
      <c r="Q23" s="13">
        <f>'Ind AIS N°3'!N11</f>
        <v>0</v>
      </c>
      <c r="R23" s="14">
        <f>'Ind AIS N°3'!O11</f>
        <v>0</v>
      </c>
      <c r="S23" s="190">
        <f>'Ind AIS N°3'!P11</f>
        <v>0</v>
      </c>
      <c r="T23" s="13">
        <f>'Ind AIS N°3'!Q11</f>
        <v>0</v>
      </c>
      <c r="U23" s="13">
        <f>'Ind AIS N°3'!R11</f>
        <v>0</v>
      </c>
      <c r="V23" s="14">
        <f>'Ind AIS N°3'!S11</f>
        <v>0</v>
      </c>
      <c r="W23" s="62"/>
      <c r="X23" s="63"/>
    </row>
    <row r="24" spans="2:24" s="61" customFormat="1" ht="30" customHeight="1" x14ac:dyDescent="0.2">
      <c r="B24" s="338"/>
      <c r="C24" s="367"/>
      <c r="D24" s="316"/>
      <c r="E24" s="344"/>
      <c r="F24" s="229" t="s">
        <v>206</v>
      </c>
      <c r="G24" s="188">
        <f>'Ind AIS N°3'!D12</f>
        <v>0</v>
      </c>
      <c r="H24" s="13">
        <f>'Ind AIS N°3'!E12</f>
        <v>0</v>
      </c>
      <c r="I24" s="13">
        <f>'Ind AIS N°3'!F12</f>
        <v>0</v>
      </c>
      <c r="J24" s="14">
        <f>'Ind AIS N°3'!G12</f>
        <v>0</v>
      </c>
      <c r="K24" s="188">
        <f>'Ind AIS N°3'!H12</f>
        <v>0</v>
      </c>
      <c r="L24" s="13">
        <f>'Ind AIS N°3'!I12</f>
        <v>0</v>
      </c>
      <c r="M24" s="13">
        <f>'Ind AIS N°3'!J12</f>
        <v>0</v>
      </c>
      <c r="N24" s="189">
        <f>'Ind AIS N°3'!K12</f>
        <v>0</v>
      </c>
      <c r="O24" s="188">
        <f>'Ind AIS N°3'!L12</f>
        <v>0</v>
      </c>
      <c r="P24" s="13">
        <f>'Ind AIS N°3'!M12</f>
        <v>0</v>
      </c>
      <c r="Q24" s="13">
        <f>'Ind AIS N°3'!N12</f>
        <v>0</v>
      </c>
      <c r="R24" s="14">
        <f>'Ind AIS N°3'!O12</f>
        <v>0</v>
      </c>
      <c r="S24" s="190">
        <f>'Ind AIS N°3'!P12</f>
        <v>0</v>
      </c>
      <c r="T24" s="13">
        <f>'Ind AIS N°3'!Q12</f>
        <v>0</v>
      </c>
      <c r="U24" s="13">
        <f>'Ind AIS N°3'!R12</f>
        <v>0</v>
      </c>
      <c r="V24" s="14">
        <f>'Ind AIS N°3'!S12</f>
        <v>0</v>
      </c>
      <c r="W24" s="62"/>
      <c r="X24" s="63"/>
    </row>
    <row r="25" spans="2:24" s="61" customFormat="1" ht="30" customHeight="1" x14ac:dyDescent="0.2">
      <c r="B25" s="338"/>
      <c r="C25" s="367"/>
      <c r="D25" s="316"/>
      <c r="E25" s="344"/>
      <c r="F25" s="229" t="s">
        <v>207</v>
      </c>
      <c r="G25" s="188">
        <f>'Ind AIS N°3'!D13</f>
        <v>0</v>
      </c>
      <c r="H25" s="13">
        <f>'Ind AIS N°3'!E13</f>
        <v>0</v>
      </c>
      <c r="I25" s="13">
        <f>'Ind AIS N°3'!F13</f>
        <v>0</v>
      </c>
      <c r="J25" s="14">
        <f>'Ind AIS N°3'!G13</f>
        <v>0</v>
      </c>
      <c r="K25" s="188">
        <f>'Ind AIS N°3'!H13</f>
        <v>0</v>
      </c>
      <c r="L25" s="13">
        <f>'Ind AIS N°3'!I13</f>
        <v>0</v>
      </c>
      <c r="M25" s="13">
        <f>'Ind AIS N°3'!J13</f>
        <v>0</v>
      </c>
      <c r="N25" s="189">
        <f>'Ind AIS N°3'!K13</f>
        <v>0</v>
      </c>
      <c r="O25" s="188">
        <f>'Ind AIS N°3'!L13</f>
        <v>0</v>
      </c>
      <c r="P25" s="13">
        <f>'Ind AIS N°3'!M13</f>
        <v>0</v>
      </c>
      <c r="Q25" s="13">
        <f>'Ind AIS N°3'!N13</f>
        <v>0</v>
      </c>
      <c r="R25" s="14">
        <f>'Ind AIS N°3'!O13</f>
        <v>0</v>
      </c>
      <c r="S25" s="190">
        <f>'Ind AIS N°3'!P13</f>
        <v>0</v>
      </c>
      <c r="T25" s="13">
        <f>'Ind AIS N°3'!Q13</f>
        <v>0</v>
      </c>
      <c r="U25" s="13">
        <f>'Ind AIS N°3'!R13</f>
        <v>0</v>
      </c>
      <c r="V25" s="14">
        <f>'Ind AIS N°3'!S13</f>
        <v>0</v>
      </c>
      <c r="W25" s="62"/>
      <c r="X25" s="63"/>
    </row>
    <row r="26" spans="2:24" s="61" customFormat="1" ht="30" customHeight="1" x14ac:dyDescent="0.2">
      <c r="B26" s="338"/>
      <c r="C26" s="367"/>
      <c r="D26" s="316"/>
      <c r="E26" s="344"/>
      <c r="F26" s="229" t="s">
        <v>208</v>
      </c>
      <c r="G26" s="188">
        <f>'Ind AIS N°3'!D14</f>
        <v>0</v>
      </c>
      <c r="H26" s="13">
        <f>'Ind AIS N°3'!E14</f>
        <v>0</v>
      </c>
      <c r="I26" s="13">
        <f>'Ind AIS N°3'!F14</f>
        <v>0</v>
      </c>
      <c r="J26" s="14">
        <f>'Ind AIS N°3'!G14</f>
        <v>0</v>
      </c>
      <c r="K26" s="188">
        <f>'Ind AIS N°3'!H14</f>
        <v>0</v>
      </c>
      <c r="L26" s="13">
        <f>'Ind AIS N°3'!I14</f>
        <v>0</v>
      </c>
      <c r="M26" s="13">
        <f>'Ind AIS N°3'!J14</f>
        <v>0</v>
      </c>
      <c r="N26" s="189">
        <f>'Ind AIS N°3'!K14</f>
        <v>0</v>
      </c>
      <c r="O26" s="188">
        <f>'Ind AIS N°3'!L14</f>
        <v>0</v>
      </c>
      <c r="P26" s="13">
        <f>'Ind AIS N°3'!M14</f>
        <v>0</v>
      </c>
      <c r="Q26" s="13">
        <f>'Ind AIS N°3'!N14</f>
        <v>0</v>
      </c>
      <c r="R26" s="14">
        <f>'Ind AIS N°3'!O14</f>
        <v>0</v>
      </c>
      <c r="S26" s="190">
        <f>'Ind AIS N°3'!P14</f>
        <v>0</v>
      </c>
      <c r="T26" s="13">
        <f>'Ind AIS N°3'!Q14</f>
        <v>0</v>
      </c>
      <c r="U26" s="13">
        <f>'Ind AIS N°3'!R14</f>
        <v>0</v>
      </c>
      <c r="V26" s="14">
        <f>'Ind AIS N°3'!S14</f>
        <v>0</v>
      </c>
      <c r="W26" s="62"/>
      <c r="X26" s="63"/>
    </row>
    <row r="27" spans="2:24" s="61" customFormat="1" ht="30" customHeight="1" x14ac:dyDescent="0.2">
      <c r="B27" s="338"/>
      <c r="C27" s="367"/>
      <c r="D27" s="316"/>
      <c r="E27" s="344"/>
      <c r="F27" s="229" t="s">
        <v>209</v>
      </c>
      <c r="G27" s="188">
        <f>'Ind AIS N°3'!D15</f>
        <v>0</v>
      </c>
      <c r="H27" s="13">
        <f>'Ind AIS N°3'!E15</f>
        <v>0</v>
      </c>
      <c r="I27" s="13">
        <f>'Ind AIS N°3'!F15</f>
        <v>0</v>
      </c>
      <c r="J27" s="14">
        <f>'Ind AIS N°3'!G15</f>
        <v>0</v>
      </c>
      <c r="K27" s="188">
        <f>'Ind AIS N°3'!H15</f>
        <v>0</v>
      </c>
      <c r="L27" s="13">
        <f>'Ind AIS N°3'!I15</f>
        <v>0</v>
      </c>
      <c r="M27" s="13">
        <f>'Ind AIS N°3'!J15</f>
        <v>0</v>
      </c>
      <c r="N27" s="189">
        <f>'Ind AIS N°3'!K15</f>
        <v>0</v>
      </c>
      <c r="O27" s="188">
        <f>'Ind AIS N°3'!L15</f>
        <v>0</v>
      </c>
      <c r="P27" s="13">
        <f>'Ind AIS N°3'!M15</f>
        <v>0</v>
      </c>
      <c r="Q27" s="13">
        <f>'Ind AIS N°3'!N15</f>
        <v>0</v>
      </c>
      <c r="R27" s="14">
        <f>'Ind AIS N°3'!O15</f>
        <v>0</v>
      </c>
      <c r="S27" s="190">
        <f>'Ind AIS N°3'!P15</f>
        <v>0</v>
      </c>
      <c r="T27" s="13">
        <f>'Ind AIS N°3'!Q15</f>
        <v>0</v>
      </c>
      <c r="U27" s="13">
        <f>'Ind AIS N°3'!R15</f>
        <v>0</v>
      </c>
      <c r="V27" s="14">
        <f>'Ind AIS N°3'!S15</f>
        <v>0</v>
      </c>
      <c r="W27" s="62"/>
      <c r="X27" s="63"/>
    </row>
    <row r="28" spans="2:24" s="61" customFormat="1" ht="30" customHeight="1" x14ac:dyDescent="0.2">
      <c r="B28" s="338"/>
      <c r="C28" s="367"/>
      <c r="D28" s="316"/>
      <c r="E28" s="344"/>
      <c r="F28" s="229" t="s">
        <v>210</v>
      </c>
      <c r="G28" s="188">
        <f>'Ind AIS N°3'!D16</f>
        <v>0</v>
      </c>
      <c r="H28" s="13">
        <f>'Ind AIS N°3'!E16</f>
        <v>0</v>
      </c>
      <c r="I28" s="13">
        <f>'Ind AIS N°3'!F16</f>
        <v>0</v>
      </c>
      <c r="J28" s="14">
        <f>'Ind AIS N°3'!G16</f>
        <v>0</v>
      </c>
      <c r="K28" s="188">
        <f>'Ind AIS N°3'!H16</f>
        <v>0</v>
      </c>
      <c r="L28" s="13">
        <f>'Ind AIS N°3'!I16</f>
        <v>0</v>
      </c>
      <c r="M28" s="13">
        <f>'Ind AIS N°3'!J16</f>
        <v>0</v>
      </c>
      <c r="N28" s="189">
        <f>'Ind AIS N°3'!K16</f>
        <v>0</v>
      </c>
      <c r="O28" s="188">
        <f>'Ind AIS N°3'!L16</f>
        <v>0</v>
      </c>
      <c r="P28" s="13">
        <f>'Ind AIS N°3'!M16</f>
        <v>0</v>
      </c>
      <c r="Q28" s="13">
        <f>'Ind AIS N°3'!N16</f>
        <v>0</v>
      </c>
      <c r="R28" s="14">
        <f>'Ind AIS N°3'!O16</f>
        <v>0</v>
      </c>
      <c r="S28" s="190">
        <f>'Ind AIS N°3'!P16</f>
        <v>0</v>
      </c>
      <c r="T28" s="13">
        <f>'Ind AIS N°3'!Q16</f>
        <v>0</v>
      </c>
      <c r="U28" s="13">
        <f>'Ind AIS N°3'!R16</f>
        <v>0</v>
      </c>
      <c r="V28" s="14">
        <f>'Ind AIS N°3'!S16</f>
        <v>0</v>
      </c>
      <c r="W28" s="62"/>
      <c r="X28" s="63"/>
    </row>
    <row r="29" spans="2:24" s="61" customFormat="1" ht="30" customHeight="1" x14ac:dyDescent="0.2">
      <c r="B29" s="338"/>
      <c r="C29" s="367"/>
      <c r="D29" s="316"/>
      <c r="E29" s="344"/>
      <c r="F29" s="229" t="s">
        <v>211</v>
      </c>
      <c r="G29" s="188">
        <f>'Ind AIS N°3'!D17</f>
        <v>0</v>
      </c>
      <c r="H29" s="13">
        <f>'Ind AIS N°3'!E17</f>
        <v>0</v>
      </c>
      <c r="I29" s="13">
        <f>'Ind AIS N°3'!F17</f>
        <v>0</v>
      </c>
      <c r="J29" s="14">
        <f>'Ind AIS N°3'!G17</f>
        <v>0</v>
      </c>
      <c r="K29" s="188">
        <f>'Ind AIS N°3'!H17</f>
        <v>0</v>
      </c>
      <c r="L29" s="13">
        <f>'Ind AIS N°3'!I17</f>
        <v>0</v>
      </c>
      <c r="M29" s="13">
        <f>'Ind AIS N°3'!J17</f>
        <v>0</v>
      </c>
      <c r="N29" s="189">
        <f>'Ind AIS N°3'!K17</f>
        <v>0</v>
      </c>
      <c r="O29" s="188">
        <f>'Ind AIS N°3'!L17</f>
        <v>0</v>
      </c>
      <c r="P29" s="13">
        <f>'Ind AIS N°3'!M17</f>
        <v>0</v>
      </c>
      <c r="Q29" s="13">
        <f>'Ind AIS N°3'!N17</f>
        <v>0</v>
      </c>
      <c r="R29" s="14">
        <f>'Ind AIS N°3'!O17</f>
        <v>0</v>
      </c>
      <c r="S29" s="190">
        <f>'Ind AIS N°3'!P17</f>
        <v>0</v>
      </c>
      <c r="T29" s="13">
        <f>'Ind AIS N°3'!Q17</f>
        <v>0</v>
      </c>
      <c r="U29" s="13">
        <f>'Ind AIS N°3'!R17</f>
        <v>0</v>
      </c>
      <c r="V29" s="14">
        <f>'Ind AIS N°3'!S17</f>
        <v>0</v>
      </c>
      <c r="W29" s="62"/>
      <c r="X29" s="63"/>
    </row>
    <row r="30" spans="2:24" s="61" customFormat="1" ht="30" customHeight="1" x14ac:dyDescent="0.2">
      <c r="B30" s="338"/>
      <c r="C30" s="367"/>
      <c r="D30" s="316"/>
      <c r="E30" s="344"/>
      <c r="F30" s="229" t="s">
        <v>212</v>
      </c>
      <c r="G30" s="188">
        <f>'Ind AIS N°3'!D18</f>
        <v>0</v>
      </c>
      <c r="H30" s="13">
        <f>'Ind AIS N°3'!E18</f>
        <v>0</v>
      </c>
      <c r="I30" s="13">
        <f>'Ind AIS N°3'!F18</f>
        <v>0</v>
      </c>
      <c r="J30" s="14">
        <f>'Ind AIS N°3'!G18</f>
        <v>0</v>
      </c>
      <c r="K30" s="188">
        <f>'Ind AIS N°3'!H18</f>
        <v>0</v>
      </c>
      <c r="L30" s="13">
        <f>'Ind AIS N°3'!I18</f>
        <v>0</v>
      </c>
      <c r="M30" s="13">
        <f>'Ind AIS N°3'!J18</f>
        <v>0</v>
      </c>
      <c r="N30" s="189">
        <f>'Ind AIS N°3'!K18</f>
        <v>0</v>
      </c>
      <c r="O30" s="188">
        <f>'Ind AIS N°3'!L18</f>
        <v>0</v>
      </c>
      <c r="P30" s="13">
        <f>'Ind AIS N°3'!M18</f>
        <v>0</v>
      </c>
      <c r="Q30" s="13">
        <f>'Ind AIS N°3'!N18</f>
        <v>0</v>
      </c>
      <c r="R30" s="14">
        <f>'Ind AIS N°3'!O18</f>
        <v>0</v>
      </c>
      <c r="S30" s="190">
        <f>'Ind AIS N°3'!P18</f>
        <v>0</v>
      </c>
      <c r="T30" s="13">
        <f>'Ind AIS N°3'!Q18</f>
        <v>0</v>
      </c>
      <c r="U30" s="13">
        <f>'Ind AIS N°3'!R18</f>
        <v>0</v>
      </c>
      <c r="V30" s="14">
        <f>'Ind AIS N°3'!S18</f>
        <v>0</v>
      </c>
      <c r="W30" s="62"/>
      <c r="X30" s="63"/>
    </row>
    <row r="31" spans="2:24" s="61" customFormat="1" ht="30" customHeight="1" thickBot="1" x14ac:dyDescent="0.25">
      <c r="B31" s="339"/>
      <c r="C31" s="377"/>
      <c r="D31" s="317"/>
      <c r="E31" s="345"/>
      <c r="F31" s="82" t="s">
        <v>0</v>
      </c>
      <c r="G31" s="85">
        <f>'Ind AIS N°3'!D19</f>
        <v>0</v>
      </c>
      <c r="H31" s="83">
        <f>'Ind AIS N°3'!E19</f>
        <v>0</v>
      </c>
      <c r="I31" s="83">
        <f>'Ind AIS N°3'!F19</f>
        <v>0</v>
      </c>
      <c r="J31" s="84">
        <f>'Ind AIS N°3'!G19</f>
        <v>0</v>
      </c>
      <c r="K31" s="85">
        <f>'Ind AIS N°3'!H19</f>
        <v>0</v>
      </c>
      <c r="L31" s="83">
        <f>'Ind AIS N°3'!I19</f>
        <v>0</v>
      </c>
      <c r="M31" s="83">
        <f>'Ind AIS N°3'!J19</f>
        <v>0</v>
      </c>
      <c r="N31" s="88">
        <f>'Ind AIS N°3'!K19</f>
        <v>0</v>
      </c>
      <c r="O31" s="85">
        <f>'Ind AIS N°3'!L19</f>
        <v>0</v>
      </c>
      <c r="P31" s="83">
        <f>'Ind AIS N°3'!M19</f>
        <v>0</v>
      </c>
      <c r="Q31" s="83">
        <f>'Ind AIS N°3'!N19</f>
        <v>0</v>
      </c>
      <c r="R31" s="84">
        <f>'Ind AIS N°3'!O19</f>
        <v>0</v>
      </c>
      <c r="S31" s="86">
        <f>'Ind AIS N°3'!P19</f>
        <v>0</v>
      </c>
      <c r="T31" s="83">
        <f>'Ind AIS N°3'!Q19</f>
        <v>0</v>
      </c>
      <c r="U31" s="83">
        <f>'Ind AIS N°3'!R19</f>
        <v>0</v>
      </c>
      <c r="V31" s="84">
        <f>'Ind AIS N°3'!S19</f>
        <v>0</v>
      </c>
      <c r="W31" s="62"/>
      <c r="X31" s="63"/>
    </row>
    <row r="32" spans="2:24" s="61" customFormat="1" ht="30" customHeight="1" x14ac:dyDescent="0.2">
      <c r="B32" s="337" t="s">
        <v>104</v>
      </c>
      <c r="C32" s="340">
        <v>4</v>
      </c>
      <c r="D32" s="315" t="s">
        <v>98</v>
      </c>
      <c r="E32" s="361" t="s">
        <v>256</v>
      </c>
      <c r="F32" s="116" t="s">
        <v>223</v>
      </c>
      <c r="G32" s="188">
        <f>'Ind AIS N°4'!D8</f>
        <v>0</v>
      </c>
      <c r="H32" s="13">
        <f>'Ind AIS N°4'!E8</f>
        <v>0</v>
      </c>
      <c r="I32" s="13">
        <f>'Ind AIS N°4'!F8</f>
        <v>0</v>
      </c>
      <c r="J32" s="14">
        <f>'Ind AIS N°4'!G8</f>
        <v>0</v>
      </c>
      <c r="K32" s="188">
        <f>'Ind AIS N°4'!H8</f>
        <v>0</v>
      </c>
      <c r="L32" s="13">
        <f>'Ind AIS N°4'!I8</f>
        <v>0</v>
      </c>
      <c r="M32" s="13">
        <f>'Ind AIS N°4'!J8</f>
        <v>0</v>
      </c>
      <c r="N32" s="189">
        <f>'Ind AIS N°4'!K8</f>
        <v>0</v>
      </c>
      <c r="O32" s="188">
        <f>'Ind AIS N°4'!L8</f>
        <v>0</v>
      </c>
      <c r="P32" s="13">
        <f>'Ind AIS N°4'!M8</f>
        <v>0</v>
      </c>
      <c r="Q32" s="13">
        <f>'Ind AIS N°4'!N8</f>
        <v>0</v>
      </c>
      <c r="R32" s="14">
        <f>'Ind AIS N°4'!O8</f>
        <v>0</v>
      </c>
      <c r="S32" s="190">
        <f>'Ind AIS N°4'!P8</f>
        <v>0</v>
      </c>
      <c r="T32" s="13">
        <f>'Ind AIS N°4'!Q8</f>
        <v>0</v>
      </c>
      <c r="U32" s="13">
        <f>'Ind AIS N°4'!R8</f>
        <v>0</v>
      </c>
      <c r="V32" s="14">
        <f>'Ind AIS N°4'!S8</f>
        <v>0</v>
      </c>
      <c r="W32" s="62"/>
      <c r="X32" s="63"/>
    </row>
    <row r="33" spans="2:24" s="61" customFormat="1" ht="46.5" customHeight="1" x14ac:dyDescent="0.2">
      <c r="B33" s="338"/>
      <c r="C33" s="341"/>
      <c r="D33" s="316"/>
      <c r="E33" s="362"/>
      <c r="F33" s="117" t="s">
        <v>255</v>
      </c>
      <c r="G33" s="188">
        <f>'Ind AIS N°4'!D9</f>
        <v>0</v>
      </c>
      <c r="H33" s="13">
        <f>'Ind AIS N°4'!E9</f>
        <v>0</v>
      </c>
      <c r="I33" s="13">
        <f>'Ind AIS N°4'!F9</f>
        <v>0</v>
      </c>
      <c r="J33" s="14">
        <f>'Ind AIS N°4'!G9</f>
        <v>0</v>
      </c>
      <c r="K33" s="188">
        <f>'Ind AIS N°4'!H9</f>
        <v>0</v>
      </c>
      <c r="L33" s="13">
        <f>'Ind AIS N°4'!I9</f>
        <v>0</v>
      </c>
      <c r="M33" s="13">
        <f>'Ind AIS N°4'!J9</f>
        <v>0</v>
      </c>
      <c r="N33" s="189">
        <f>'Ind AIS N°4'!K9</f>
        <v>0</v>
      </c>
      <c r="O33" s="188">
        <f>'Ind AIS N°4'!L9</f>
        <v>0</v>
      </c>
      <c r="P33" s="13">
        <f>'Ind AIS N°4'!M9</f>
        <v>0</v>
      </c>
      <c r="Q33" s="13">
        <f>'Ind AIS N°4'!N9</f>
        <v>0</v>
      </c>
      <c r="R33" s="14">
        <f>'Ind AIS N°4'!O9</f>
        <v>0</v>
      </c>
      <c r="S33" s="190">
        <f>'Ind AIS N°4'!P9</f>
        <v>0</v>
      </c>
      <c r="T33" s="13">
        <f>'Ind AIS N°4'!Q9</f>
        <v>0</v>
      </c>
      <c r="U33" s="13">
        <f>'Ind AIS N°4'!R9</f>
        <v>0</v>
      </c>
      <c r="V33" s="14">
        <f>'Ind AIS N°4'!S9</f>
        <v>0</v>
      </c>
      <c r="W33" s="62"/>
      <c r="X33" s="63"/>
    </row>
    <row r="34" spans="2:24" s="61" customFormat="1" ht="30" customHeight="1" x14ac:dyDescent="0.2">
      <c r="B34" s="338"/>
      <c r="C34" s="341"/>
      <c r="D34" s="316"/>
      <c r="E34" s="362"/>
      <c r="F34" s="229" t="s">
        <v>224</v>
      </c>
      <c r="G34" s="188">
        <f>'Ind AIS N°4'!D10</f>
        <v>0</v>
      </c>
      <c r="H34" s="13">
        <f>'Ind AIS N°4'!E10</f>
        <v>0</v>
      </c>
      <c r="I34" s="13">
        <f>'Ind AIS N°4'!F10</f>
        <v>0</v>
      </c>
      <c r="J34" s="14">
        <f>'Ind AIS N°4'!G10</f>
        <v>0</v>
      </c>
      <c r="K34" s="188">
        <f>'Ind AIS N°4'!H10</f>
        <v>0</v>
      </c>
      <c r="L34" s="13">
        <f>'Ind AIS N°4'!I10</f>
        <v>0</v>
      </c>
      <c r="M34" s="13">
        <f>'Ind AIS N°4'!J10</f>
        <v>0</v>
      </c>
      <c r="N34" s="189">
        <f>'Ind AIS N°4'!K10</f>
        <v>0</v>
      </c>
      <c r="O34" s="188">
        <f>'Ind AIS N°4'!L10</f>
        <v>0</v>
      </c>
      <c r="P34" s="13">
        <f>'Ind AIS N°4'!M10</f>
        <v>0</v>
      </c>
      <c r="Q34" s="13">
        <f>'Ind AIS N°4'!N10</f>
        <v>0</v>
      </c>
      <c r="R34" s="14">
        <f>'Ind AIS N°4'!O10</f>
        <v>0</v>
      </c>
      <c r="S34" s="190">
        <f>'Ind AIS N°4'!P10</f>
        <v>0</v>
      </c>
      <c r="T34" s="13">
        <f>'Ind AIS N°4'!Q10</f>
        <v>0</v>
      </c>
      <c r="U34" s="13">
        <f>'Ind AIS N°4'!R10</f>
        <v>0</v>
      </c>
      <c r="V34" s="14">
        <f>'Ind AIS N°4'!S10</f>
        <v>0</v>
      </c>
      <c r="W34" s="62"/>
      <c r="X34" s="63"/>
    </row>
    <row r="35" spans="2:24" s="61" customFormat="1" ht="30" customHeight="1" thickBot="1" x14ac:dyDescent="0.25">
      <c r="B35" s="339"/>
      <c r="C35" s="342"/>
      <c r="D35" s="317"/>
      <c r="E35" s="363"/>
      <c r="F35" s="82" t="s">
        <v>0</v>
      </c>
      <c r="G35" s="85">
        <f>'Ind AIS N°4'!D11</f>
        <v>0</v>
      </c>
      <c r="H35" s="83">
        <f>'Ind AIS N°4'!E11</f>
        <v>0</v>
      </c>
      <c r="I35" s="83">
        <f>'Ind AIS N°4'!F11</f>
        <v>0</v>
      </c>
      <c r="J35" s="84">
        <f>'Ind AIS N°4'!G11</f>
        <v>0</v>
      </c>
      <c r="K35" s="85">
        <f>'Ind AIS N°4'!H11</f>
        <v>0</v>
      </c>
      <c r="L35" s="83">
        <f>'Ind AIS N°4'!I11</f>
        <v>0</v>
      </c>
      <c r="M35" s="83">
        <f>'Ind AIS N°4'!J11</f>
        <v>0</v>
      </c>
      <c r="N35" s="88">
        <f>'Ind AIS N°4'!K11</f>
        <v>0</v>
      </c>
      <c r="O35" s="85">
        <f>'Ind AIS N°4'!L11</f>
        <v>0</v>
      </c>
      <c r="P35" s="83">
        <f>'Ind AIS N°4'!M11</f>
        <v>0</v>
      </c>
      <c r="Q35" s="83">
        <f>'Ind AIS N°4'!N11</f>
        <v>0</v>
      </c>
      <c r="R35" s="84">
        <f>'Ind AIS N°4'!O11</f>
        <v>0</v>
      </c>
      <c r="S35" s="86">
        <f>'Ind AIS N°4'!P11</f>
        <v>0</v>
      </c>
      <c r="T35" s="83">
        <f>'Ind AIS N°4'!Q11</f>
        <v>0</v>
      </c>
      <c r="U35" s="83">
        <f>'Ind AIS N°4'!R11</f>
        <v>0</v>
      </c>
      <c r="V35" s="84">
        <f>'Ind AIS N°4'!S11</f>
        <v>0</v>
      </c>
      <c r="W35" s="62"/>
      <c r="X35" s="63"/>
    </row>
    <row r="36" spans="2:24" s="61" customFormat="1" ht="45" customHeight="1" x14ac:dyDescent="0.2">
      <c r="B36" s="364" t="s">
        <v>104</v>
      </c>
      <c r="C36" s="366">
        <v>5</v>
      </c>
      <c r="D36" s="369" t="s">
        <v>97</v>
      </c>
      <c r="E36" s="361" t="s">
        <v>213</v>
      </c>
      <c r="F36" s="45" t="s">
        <v>95</v>
      </c>
      <c r="G36" s="188">
        <f>'Ind AIS N°5'!D8</f>
        <v>0</v>
      </c>
      <c r="H36" s="13">
        <f>'Ind AIS N°5'!E8</f>
        <v>0</v>
      </c>
      <c r="I36" s="13">
        <f>'Ind AIS N°5'!F8</f>
        <v>0</v>
      </c>
      <c r="J36" s="14">
        <f>'Ind AIS N°5'!G8</f>
        <v>0</v>
      </c>
      <c r="K36" s="188">
        <f>'Ind AIS N°5'!H8</f>
        <v>0</v>
      </c>
      <c r="L36" s="13">
        <f>'Ind AIS N°5'!I8</f>
        <v>0</v>
      </c>
      <c r="M36" s="13">
        <f>'Ind AIS N°5'!J8</f>
        <v>0</v>
      </c>
      <c r="N36" s="189">
        <f>'Ind AIS N°5'!K8</f>
        <v>0</v>
      </c>
      <c r="O36" s="188">
        <f>'Ind AIS N°5'!L8</f>
        <v>0</v>
      </c>
      <c r="P36" s="13">
        <f>'Ind AIS N°5'!M8</f>
        <v>0</v>
      </c>
      <c r="Q36" s="13">
        <f>'Ind AIS N°5'!N8</f>
        <v>0</v>
      </c>
      <c r="R36" s="14">
        <f>'Ind AIS N°5'!O8</f>
        <v>0</v>
      </c>
      <c r="S36" s="190">
        <f>'Ind AIS N°5'!P8</f>
        <v>0</v>
      </c>
      <c r="T36" s="13">
        <f>'Ind AIS N°5'!Q8</f>
        <v>0</v>
      </c>
      <c r="U36" s="13">
        <f>'Ind AIS N°5'!R8</f>
        <v>0</v>
      </c>
      <c r="V36" s="14">
        <f>'Ind AIS N°5'!S8</f>
        <v>0</v>
      </c>
      <c r="W36" s="62"/>
      <c r="X36" s="63"/>
    </row>
    <row r="37" spans="2:24" s="61" customFormat="1" ht="45" customHeight="1" x14ac:dyDescent="0.2">
      <c r="B37" s="338"/>
      <c r="C37" s="367"/>
      <c r="D37" s="316"/>
      <c r="E37" s="362"/>
      <c r="F37" s="44" t="s">
        <v>96</v>
      </c>
      <c r="G37" s="188">
        <f>'Ind AIS N°5'!D9</f>
        <v>0</v>
      </c>
      <c r="H37" s="13">
        <f>'Ind AIS N°5'!E9</f>
        <v>0</v>
      </c>
      <c r="I37" s="13">
        <f>'Ind AIS N°5'!F9</f>
        <v>0</v>
      </c>
      <c r="J37" s="14">
        <f>'Ind AIS N°5'!G9</f>
        <v>0</v>
      </c>
      <c r="K37" s="188">
        <f>'Ind AIS N°5'!H9</f>
        <v>0</v>
      </c>
      <c r="L37" s="13">
        <f>'Ind AIS N°5'!I9</f>
        <v>0</v>
      </c>
      <c r="M37" s="13">
        <f>'Ind AIS N°5'!J9</f>
        <v>0</v>
      </c>
      <c r="N37" s="189">
        <f>'Ind AIS N°5'!K9</f>
        <v>0</v>
      </c>
      <c r="O37" s="188">
        <f>'Ind AIS N°5'!L9</f>
        <v>0</v>
      </c>
      <c r="P37" s="13">
        <f>'Ind AIS N°5'!M9</f>
        <v>0</v>
      </c>
      <c r="Q37" s="13">
        <f>'Ind AIS N°5'!N9</f>
        <v>0</v>
      </c>
      <c r="R37" s="14">
        <f>'Ind AIS N°5'!O9</f>
        <v>0</v>
      </c>
      <c r="S37" s="190">
        <f>'Ind AIS N°5'!P9</f>
        <v>0</v>
      </c>
      <c r="T37" s="13">
        <f>'Ind AIS N°5'!Q9</f>
        <v>0</v>
      </c>
      <c r="U37" s="13">
        <f>'Ind AIS N°5'!R9</f>
        <v>0</v>
      </c>
      <c r="V37" s="14">
        <f>'Ind AIS N°5'!S9</f>
        <v>0</v>
      </c>
      <c r="W37" s="62"/>
      <c r="X37" s="63"/>
    </row>
    <row r="38" spans="2:24" s="61" customFormat="1" ht="45" customHeight="1" thickBot="1" x14ac:dyDescent="0.25">
      <c r="B38" s="365"/>
      <c r="C38" s="368"/>
      <c r="D38" s="370"/>
      <c r="E38" s="363"/>
      <c r="F38" s="82" t="s">
        <v>0</v>
      </c>
      <c r="G38" s="85">
        <f>'Ind AIS N°5'!D10</f>
        <v>0</v>
      </c>
      <c r="H38" s="83">
        <f>'Ind AIS N°5'!E10</f>
        <v>0</v>
      </c>
      <c r="I38" s="83">
        <f>'Ind AIS N°5'!F10</f>
        <v>0</v>
      </c>
      <c r="J38" s="84">
        <f>'Ind AIS N°5'!G10</f>
        <v>0</v>
      </c>
      <c r="K38" s="85">
        <f>'Ind AIS N°5'!H10</f>
        <v>0</v>
      </c>
      <c r="L38" s="83">
        <f>'Ind AIS N°5'!I10</f>
        <v>0</v>
      </c>
      <c r="M38" s="83">
        <f>'Ind AIS N°5'!J10</f>
        <v>0</v>
      </c>
      <c r="N38" s="88">
        <f>'Ind AIS N°5'!K10</f>
        <v>0</v>
      </c>
      <c r="O38" s="85">
        <f>'Ind AIS N°5'!L10</f>
        <v>0</v>
      </c>
      <c r="P38" s="83">
        <f>'Ind AIS N°5'!M10</f>
        <v>0</v>
      </c>
      <c r="Q38" s="83">
        <f>'Ind AIS N°5'!N10</f>
        <v>0</v>
      </c>
      <c r="R38" s="84">
        <f>'Ind AIS N°5'!O10</f>
        <v>0</v>
      </c>
      <c r="S38" s="86">
        <f>'Ind AIS N°5'!P10</f>
        <v>0</v>
      </c>
      <c r="T38" s="83">
        <f>'Ind AIS N°5'!Q10</f>
        <v>0</v>
      </c>
      <c r="U38" s="83">
        <f>'Ind AIS N°5'!R10</f>
        <v>0</v>
      </c>
      <c r="V38" s="84">
        <f>'Ind AIS N°5'!S10</f>
        <v>0</v>
      </c>
      <c r="W38" s="64"/>
      <c r="X38" s="65"/>
    </row>
    <row r="39" spans="2:24" ht="15" thickBot="1" x14ac:dyDescent="0.25">
      <c r="B39" s="66"/>
      <c r="C39" s="66"/>
      <c r="D39" s="66"/>
      <c r="E39" s="66"/>
      <c r="F39" s="66"/>
      <c r="G39" s="66"/>
      <c r="H39" s="66"/>
      <c r="I39" s="66"/>
      <c r="J39" s="66"/>
      <c r="K39" s="66"/>
      <c r="L39" s="66"/>
      <c r="M39" s="66"/>
      <c r="N39" s="66"/>
      <c r="O39" s="66"/>
      <c r="P39" s="66"/>
      <c r="Q39" s="66"/>
      <c r="R39" s="66"/>
      <c r="S39" s="66"/>
      <c r="T39" s="66"/>
      <c r="U39" s="66"/>
      <c r="V39" s="66"/>
    </row>
    <row r="40" spans="2:24" ht="30" customHeight="1" thickBot="1" x14ac:dyDescent="0.25">
      <c r="B40" s="323" t="s">
        <v>113</v>
      </c>
      <c r="C40" s="324"/>
      <c r="D40" s="324"/>
      <c r="E40" s="324"/>
      <c r="F40" s="324"/>
      <c r="G40" s="324"/>
      <c r="H40" s="324"/>
      <c r="I40" s="324"/>
      <c r="J40" s="324"/>
      <c r="K40" s="324"/>
      <c r="L40" s="324"/>
      <c r="M40" s="324"/>
      <c r="N40" s="324"/>
      <c r="O40" s="324"/>
      <c r="P40" s="324"/>
      <c r="Q40" s="324"/>
      <c r="R40" s="324"/>
      <c r="S40" s="324"/>
      <c r="T40" s="324"/>
      <c r="U40" s="324"/>
      <c r="V40" s="324"/>
      <c r="W40" s="324"/>
      <c r="X40" s="325"/>
    </row>
    <row r="41" spans="2:24" ht="30" customHeight="1" x14ac:dyDescent="0.2">
      <c r="B41" s="359" t="s">
        <v>136</v>
      </c>
      <c r="C41" s="360" t="s">
        <v>137</v>
      </c>
      <c r="D41" s="333" t="s">
        <v>102</v>
      </c>
      <c r="E41" s="335" t="s">
        <v>101</v>
      </c>
      <c r="F41" s="333"/>
      <c r="G41" s="326" t="s">
        <v>236</v>
      </c>
      <c r="H41" s="327"/>
      <c r="I41" s="327"/>
      <c r="J41" s="328"/>
      <c r="K41" s="308" t="s">
        <v>237</v>
      </c>
      <c r="L41" s="309"/>
      <c r="M41" s="309"/>
      <c r="N41" s="310"/>
      <c r="O41" s="308" t="s">
        <v>238</v>
      </c>
      <c r="P41" s="309"/>
      <c r="Q41" s="309"/>
      <c r="R41" s="311"/>
      <c r="S41" s="308" t="s">
        <v>239</v>
      </c>
      <c r="T41" s="309"/>
      <c r="U41" s="309"/>
      <c r="V41" s="310"/>
      <c r="W41" s="321" t="s">
        <v>240</v>
      </c>
      <c r="X41" s="322"/>
    </row>
    <row r="42" spans="2:24" ht="60" customHeight="1" thickBot="1" x14ac:dyDescent="0.25">
      <c r="B42" s="330"/>
      <c r="C42" s="332"/>
      <c r="D42" s="334"/>
      <c r="E42" s="336"/>
      <c r="F42" s="334"/>
      <c r="G42" s="32" t="s">
        <v>0</v>
      </c>
      <c r="H42" s="112" t="s">
        <v>49</v>
      </c>
      <c r="I42" s="112" t="s">
        <v>1</v>
      </c>
      <c r="J42" s="213" t="s">
        <v>50</v>
      </c>
      <c r="K42" s="32" t="s">
        <v>0</v>
      </c>
      <c r="L42" s="112" t="s">
        <v>49</v>
      </c>
      <c r="M42" s="112" t="s">
        <v>1</v>
      </c>
      <c r="N42" s="33" t="s">
        <v>50</v>
      </c>
      <c r="O42" s="32" t="s">
        <v>0</v>
      </c>
      <c r="P42" s="112" t="s">
        <v>49</v>
      </c>
      <c r="Q42" s="112" t="s">
        <v>1</v>
      </c>
      <c r="R42" s="213" t="s">
        <v>50</v>
      </c>
      <c r="S42" s="32" t="s">
        <v>0</v>
      </c>
      <c r="T42" s="112" t="s">
        <v>49</v>
      </c>
      <c r="U42" s="112" t="s">
        <v>1</v>
      </c>
      <c r="V42" s="33" t="s">
        <v>50</v>
      </c>
      <c r="W42" s="6" t="s">
        <v>62</v>
      </c>
      <c r="X42" s="8" t="s">
        <v>139</v>
      </c>
    </row>
    <row r="43" spans="2:24" s="61" customFormat="1" ht="30" customHeight="1" x14ac:dyDescent="0.2">
      <c r="B43" s="337" t="s">
        <v>103</v>
      </c>
      <c r="C43" s="340">
        <v>7</v>
      </c>
      <c r="D43" s="315" t="s">
        <v>105</v>
      </c>
      <c r="E43" s="343" t="s">
        <v>222</v>
      </c>
      <c r="F43" s="116" t="s">
        <v>115</v>
      </c>
      <c r="G43" s="191">
        <f>'Ind AIS N°7'!D8</f>
        <v>0</v>
      </c>
      <c r="H43" s="192">
        <f>'Ind AIS N°7'!E8</f>
        <v>0</v>
      </c>
      <c r="I43" s="192">
        <f>'Ind AIS N°7'!F8</f>
        <v>0</v>
      </c>
      <c r="J43" s="193">
        <f>'Ind AIS N°7'!G8</f>
        <v>0</v>
      </c>
      <c r="K43" s="191">
        <f>'Ind AIS N°7'!H8</f>
        <v>0</v>
      </c>
      <c r="L43" s="192">
        <f>'Ind AIS N°7'!I8</f>
        <v>0</v>
      </c>
      <c r="M43" s="192">
        <f>'Ind AIS N°7'!J8</f>
        <v>0</v>
      </c>
      <c r="N43" s="194">
        <f>'Ind AIS N°7'!K8</f>
        <v>0</v>
      </c>
      <c r="O43" s="191">
        <f>'Ind AIS N°7'!L8</f>
        <v>0</v>
      </c>
      <c r="P43" s="192">
        <f>'Ind AIS N°7'!M8</f>
        <v>0</v>
      </c>
      <c r="Q43" s="192">
        <f>'Ind AIS N°7'!N8</f>
        <v>0</v>
      </c>
      <c r="R43" s="193">
        <f>'Ind AIS N°7'!O8</f>
        <v>0</v>
      </c>
      <c r="S43" s="195">
        <f>'Ind AIS N°7'!P8</f>
        <v>0</v>
      </c>
      <c r="T43" s="192">
        <f>'Ind AIS N°7'!Q8</f>
        <v>0</v>
      </c>
      <c r="U43" s="192">
        <f>'Ind AIS N°7'!R8</f>
        <v>0</v>
      </c>
      <c r="V43" s="194">
        <f>'Ind AIS N°7'!S8</f>
        <v>0</v>
      </c>
      <c r="W43" s="196" t="str">
        <f>IF('Ind AIS N°7'!T8=0,"",'Ind AIS N°7'!T8)</f>
        <v/>
      </c>
      <c r="X43" s="197" t="str">
        <f>IF('Ind AIS N°7'!U8=0,"",'Ind AIS N°7'!U8)</f>
        <v/>
      </c>
    </row>
    <row r="44" spans="2:24" s="61" customFormat="1" ht="30" customHeight="1" x14ac:dyDescent="0.2">
      <c r="B44" s="338"/>
      <c r="C44" s="341"/>
      <c r="D44" s="316"/>
      <c r="E44" s="344"/>
      <c r="F44" s="118" t="s">
        <v>116</v>
      </c>
      <c r="G44" s="188">
        <f>'Ind AIS N°7'!D9</f>
        <v>0</v>
      </c>
      <c r="H44" s="13">
        <f>'Ind AIS N°7'!E9</f>
        <v>0</v>
      </c>
      <c r="I44" s="13">
        <f>'Ind AIS N°7'!F9</f>
        <v>0</v>
      </c>
      <c r="J44" s="14">
        <f>'Ind AIS N°7'!G9</f>
        <v>0</v>
      </c>
      <c r="K44" s="188">
        <f>'Ind AIS N°7'!H9</f>
        <v>0</v>
      </c>
      <c r="L44" s="13">
        <f>'Ind AIS N°7'!I9</f>
        <v>0</v>
      </c>
      <c r="M44" s="13">
        <f>'Ind AIS N°7'!J9</f>
        <v>0</v>
      </c>
      <c r="N44" s="189">
        <f>'Ind AIS N°7'!K9</f>
        <v>0</v>
      </c>
      <c r="O44" s="188">
        <f>'Ind AIS N°7'!L9</f>
        <v>0</v>
      </c>
      <c r="P44" s="13">
        <f>'Ind AIS N°7'!M9</f>
        <v>0</v>
      </c>
      <c r="Q44" s="13">
        <f>'Ind AIS N°7'!N9</f>
        <v>0</v>
      </c>
      <c r="R44" s="14">
        <f>'Ind AIS N°7'!O9</f>
        <v>0</v>
      </c>
      <c r="S44" s="190">
        <f>'Ind AIS N°7'!P9</f>
        <v>0</v>
      </c>
      <c r="T44" s="13">
        <f>'Ind AIS N°7'!Q9</f>
        <v>0</v>
      </c>
      <c r="U44" s="13">
        <f>'Ind AIS N°7'!R9</f>
        <v>0</v>
      </c>
      <c r="V44" s="189">
        <f>'Ind AIS N°7'!S9</f>
        <v>0</v>
      </c>
      <c r="W44" s="198" t="str">
        <f>IF('Ind AIS N°7'!T9=0,"",'Ind AIS N°7'!T9)</f>
        <v/>
      </c>
      <c r="X44" s="199" t="str">
        <f>IF('Ind AIS N°7'!U9=0,"",'Ind AIS N°7'!U9)</f>
        <v/>
      </c>
    </row>
    <row r="45" spans="2:24" s="61" customFormat="1" ht="30" customHeight="1" x14ac:dyDescent="0.2">
      <c r="B45" s="338"/>
      <c r="C45" s="341"/>
      <c r="D45" s="316"/>
      <c r="E45" s="344"/>
      <c r="F45" s="117" t="s">
        <v>117</v>
      </c>
      <c r="G45" s="188">
        <f>'Ind AIS N°7'!D10</f>
        <v>0</v>
      </c>
      <c r="H45" s="13">
        <f>'Ind AIS N°7'!E10</f>
        <v>0</v>
      </c>
      <c r="I45" s="13">
        <f>'Ind AIS N°7'!F10</f>
        <v>0</v>
      </c>
      <c r="J45" s="14">
        <f>'Ind AIS N°7'!G10</f>
        <v>0</v>
      </c>
      <c r="K45" s="188">
        <f>'Ind AIS N°7'!H10</f>
        <v>0</v>
      </c>
      <c r="L45" s="13">
        <f>'Ind AIS N°7'!I10</f>
        <v>0</v>
      </c>
      <c r="M45" s="13">
        <f>'Ind AIS N°7'!J10</f>
        <v>0</v>
      </c>
      <c r="N45" s="189">
        <f>'Ind AIS N°7'!K10</f>
        <v>0</v>
      </c>
      <c r="O45" s="188">
        <f>'Ind AIS N°7'!L10</f>
        <v>0</v>
      </c>
      <c r="P45" s="13">
        <f>'Ind AIS N°7'!M10</f>
        <v>0</v>
      </c>
      <c r="Q45" s="13">
        <f>'Ind AIS N°7'!N10</f>
        <v>0</v>
      </c>
      <c r="R45" s="14">
        <f>'Ind AIS N°7'!O10</f>
        <v>0</v>
      </c>
      <c r="S45" s="190">
        <f>'Ind AIS N°7'!P10</f>
        <v>0</v>
      </c>
      <c r="T45" s="13">
        <f>'Ind AIS N°7'!Q10</f>
        <v>0</v>
      </c>
      <c r="U45" s="13">
        <f>'Ind AIS N°7'!R10</f>
        <v>0</v>
      </c>
      <c r="V45" s="189">
        <f>'Ind AIS N°7'!S10</f>
        <v>0</v>
      </c>
      <c r="W45" s="200" t="str">
        <f>IF('Ind AIS N°7'!T10=0,"",'Ind AIS N°7'!T10)</f>
        <v/>
      </c>
      <c r="X45" s="199" t="str">
        <f>IF('Ind AIS N°7'!U10=0,"",'Ind AIS N°7'!U10)</f>
        <v/>
      </c>
    </row>
    <row r="46" spans="2:24" s="61" customFormat="1" ht="30" customHeight="1" x14ac:dyDescent="0.2">
      <c r="B46" s="338"/>
      <c r="C46" s="341"/>
      <c r="D46" s="316"/>
      <c r="E46" s="344"/>
      <c r="F46" s="117" t="s">
        <v>118</v>
      </c>
      <c r="G46" s="188">
        <f>'Ind AIS N°7'!D11</f>
        <v>0</v>
      </c>
      <c r="H46" s="13">
        <f>'Ind AIS N°7'!E11</f>
        <v>0</v>
      </c>
      <c r="I46" s="13">
        <f>'Ind AIS N°7'!F11</f>
        <v>0</v>
      </c>
      <c r="J46" s="14">
        <f>'Ind AIS N°7'!G11</f>
        <v>0</v>
      </c>
      <c r="K46" s="188">
        <f>'Ind AIS N°7'!H11</f>
        <v>0</v>
      </c>
      <c r="L46" s="13">
        <f>'Ind AIS N°7'!I11</f>
        <v>0</v>
      </c>
      <c r="M46" s="13">
        <f>'Ind AIS N°7'!J11</f>
        <v>0</v>
      </c>
      <c r="N46" s="189">
        <f>'Ind AIS N°7'!K11</f>
        <v>0</v>
      </c>
      <c r="O46" s="188">
        <f>'Ind AIS N°7'!L11</f>
        <v>0</v>
      </c>
      <c r="P46" s="13">
        <f>'Ind AIS N°7'!M11</f>
        <v>0</v>
      </c>
      <c r="Q46" s="13">
        <f>'Ind AIS N°7'!N11</f>
        <v>0</v>
      </c>
      <c r="R46" s="14">
        <f>'Ind AIS N°7'!O11</f>
        <v>0</v>
      </c>
      <c r="S46" s="190">
        <f>'Ind AIS N°7'!P11</f>
        <v>0</v>
      </c>
      <c r="T46" s="13">
        <f>'Ind AIS N°7'!Q11</f>
        <v>0</v>
      </c>
      <c r="U46" s="13">
        <f>'Ind AIS N°7'!R11</f>
        <v>0</v>
      </c>
      <c r="V46" s="189">
        <f>'Ind AIS N°7'!S11</f>
        <v>0</v>
      </c>
      <c r="W46" s="201"/>
      <c r="X46" s="199" t="str">
        <f>IF('Ind AIS N°7'!U11=0,"",'Ind AIS N°7'!U11)</f>
        <v/>
      </c>
    </row>
    <row r="47" spans="2:24" s="61" customFormat="1" ht="30" customHeight="1" x14ac:dyDescent="0.2">
      <c r="B47" s="338"/>
      <c r="C47" s="341"/>
      <c r="D47" s="316"/>
      <c r="E47" s="344"/>
      <c r="F47" s="117" t="s">
        <v>119</v>
      </c>
      <c r="G47" s="188">
        <f>'Ind AIS N°7'!D12</f>
        <v>0</v>
      </c>
      <c r="H47" s="13">
        <f>'Ind AIS N°7'!E12</f>
        <v>0</v>
      </c>
      <c r="I47" s="13">
        <f>'Ind AIS N°7'!F12</f>
        <v>0</v>
      </c>
      <c r="J47" s="14">
        <f>'Ind AIS N°7'!G12</f>
        <v>0</v>
      </c>
      <c r="K47" s="188">
        <f>'Ind AIS N°7'!H12</f>
        <v>0</v>
      </c>
      <c r="L47" s="13">
        <f>'Ind AIS N°7'!I12</f>
        <v>0</v>
      </c>
      <c r="M47" s="13">
        <f>'Ind AIS N°7'!J12</f>
        <v>0</v>
      </c>
      <c r="N47" s="189">
        <f>'Ind AIS N°7'!K12</f>
        <v>0</v>
      </c>
      <c r="O47" s="188">
        <f>'Ind AIS N°7'!L12</f>
        <v>0</v>
      </c>
      <c r="P47" s="13">
        <f>'Ind AIS N°7'!M12</f>
        <v>0</v>
      </c>
      <c r="Q47" s="13">
        <f>'Ind AIS N°7'!N12</f>
        <v>0</v>
      </c>
      <c r="R47" s="14">
        <f>'Ind AIS N°7'!O12</f>
        <v>0</v>
      </c>
      <c r="S47" s="190">
        <f>'Ind AIS N°7'!P12</f>
        <v>0</v>
      </c>
      <c r="T47" s="13">
        <f>'Ind AIS N°7'!Q12</f>
        <v>0</v>
      </c>
      <c r="U47" s="13">
        <f>'Ind AIS N°7'!R12</f>
        <v>0</v>
      </c>
      <c r="V47" s="189">
        <f>'Ind AIS N°7'!S12</f>
        <v>0</v>
      </c>
      <c r="W47" s="202"/>
      <c r="X47" s="203" t="str">
        <f>IF('Ind AIS N°7'!U12=0,"",'Ind AIS N°7'!U12)</f>
        <v/>
      </c>
    </row>
    <row r="48" spans="2:24" s="61" customFormat="1" ht="30" customHeight="1" x14ac:dyDescent="0.2">
      <c r="B48" s="338"/>
      <c r="C48" s="341"/>
      <c r="D48" s="316"/>
      <c r="E48" s="344"/>
      <c r="F48" s="117" t="s">
        <v>120</v>
      </c>
      <c r="G48" s="188">
        <f>'Ind AIS N°7'!D13</f>
        <v>0</v>
      </c>
      <c r="H48" s="13">
        <f>'Ind AIS N°7'!E13</f>
        <v>0</v>
      </c>
      <c r="I48" s="13">
        <f>'Ind AIS N°7'!F13</f>
        <v>0</v>
      </c>
      <c r="J48" s="14">
        <f>'Ind AIS N°7'!G13</f>
        <v>0</v>
      </c>
      <c r="K48" s="188">
        <f>'Ind AIS N°7'!H13</f>
        <v>0</v>
      </c>
      <c r="L48" s="13">
        <f>'Ind AIS N°7'!I13</f>
        <v>0</v>
      </c>
      <c r="M48" s="13">
        <f>'Ind AIS N°7'!J13</f>
        <v>0</v>
      </c>
      <c r="N48" s="189">
        <f>'Ind AIS N°7'!K13</f>
        <v>0</v>
      </c>
      <c r="O48" s="188">
        <f>'Ind AIS N°7'!L13</f>
        <v>0</v>
      </c>
      <c r="P48" s="13">
        <f>'Ind AIS N°7'!M13</f>
        <v>0</v>
      </c>
      <c r="Q48" s="13">
        <f>'Ind AIS N°7'!N13</f>
        <v>0</v>
      </c>
      <c r="R48" s="14">
        <f>'Ind AIS N°7'!O13</f>
        <v>0</v>
      </c>
      <c r="S48" s="190">
        <f>'Ind AIS N°7'!P13</f>
        <v>0</v>
      </c>
      <c r="T48" s="13">
        <f>'Ind AIS N°7'!Q13</f>
        <v>0</v>
      </c>
      <c r="U48" s="13">
        <f>'Ind AIS N°7'!R13</f>
        <v>0</v>
      </c>
      <c r="V48" s="189">
        <f>'Ind AIS N°7'!S13</f>
        <v>0</v>
      </c>
      <c r="W48" s="202"/>
      <c r="X48" s="203" t="str">
        <f>IF('Ind AIS N°7'!U13=0,"",'Ind AIS N°7'!U13)</f>
        <v/>
      </c>
    </row>
    <row r="49" spans="2:24" s="61" customFormat="1" ht="30" customHeight="1" x14ac:dyDescent="0.2">
      <c r="B49" s="338"/>
      <c r="C49" s="341"/>
      <c r="D49" s="316"/>
      <c r="E49" s="344"/>
      <c r="F49" s="118" t="s">
        <v>121</v>
      </c>
      <c r="G49" s="188">
        <f>'Ind AIS N°7'!D14</f>
        <v>0</v>
      </c>
      <c r="H49" s="13">
        <f>'Ind AIS N°7'!E14</f>
        <v>0</v>
      </c>
      <c r="I49" s="13">
        <f>'Ind AIS N°7'!F14</f>
        <v>0</v>
      </c>
      <c r="J49" s="14">
        <f>'Ind AIS N°7'!G14</f>
        <v>0</v>
      </c>
      <c r="K49" s="188">
        <f>'Ind AIS N°7'!H14</f>
        <v>0</v>
      </c>
      <c r="L49" s="13">
        <f>'Ind AIS N°7'!I14</f>
        <v>0</v>
      </c>
      <c r="M49" s="13">
        <f>'Ind AIS N°7'!J14</f>
        <v>0</v>
      </c>
      <c r="N49" s="189">
        <f>'Ind AIS N°7'!K14</f>
        <v>0</v>
      </c>
      <c r="O49" s="188">
        <f>'Ind AIS N°7'!L14</f>
        <v>0</v>
      </c>
      <c r="P49" s="13">
        <f>'Ind AIS N°7'!M14</f>
        <v>0</v>
      </c>
      <c r="Q49" s="13">
        <f>'Ind AIS N°7'!N14</f>
        <v>0</v>
      </c>
      <c r="R49" s="14">
        <f>'Ind AIS N°7'!O14</f>
        <v>0</v>
      </c>
      <c r="S49" s="190">
        <f>'Ind AIS N°7'!P14</f>
        <v>0</v>
      </c>
      <c r="T49" s="13">
        <f>'Ind AIS N°7'!Q14</f>
        <v>0</v>
      </c>
      <c r="U49" s="13">
        <f>'Ind AIS N°7'!R14</f>
        <v>0</v>
      </c>
      <c r="V49" s="189">
        <f>'Ind AIS N°7'!S14</f>
        <v>0</v>
      </c>
      <c r="W49" s="202"/>
      <c r="X49" s="199" t="str">
        <f>IF('Ind AIS N°7'!U14=0,"",'Ind AIS N°7'!U14)</f>
        <v/>
      </c>
    </row>
    <row r="50" spans="2:24" s="61" customFormat="1" ht="30" customHeight="1" x14ac:dyDescent="0.2">
      <c r="B50" s="338"/>
      <c r="C50" s="341"/>
      <c r="D50" s="316"/>
      <c r="E50" s="344"/>
      <c r="F50" s="119" t="s">
        <v>122</v>
      </c>
      <c r="G50" s="188">
        <f>'Ind AIS N°7'!D15</f>
        <v>0</v>
      </c>
      <c r="H50" s="13">
        <f>'Ind AIS N°7'!E15</f>
        <v>0</v>
      </c>
      <c r="I50" s="13">
        <f>'Ind AIS N°7'!F15</f>
        <v>0</v>
      </c>
      <c r="J50" s="14">
        <f>'Ind AIS N°7'!G15</f>
        <v>0</v>
      </c>
      <c r="K50" s="188">
        <f>'Ind AIS N°7'!H15</f>
        <v>0</v>
      </c>
      <c r="L50" s="13">
        <f>'Ind AIS N°7'!I15</f>
        <v>0</v>
      </c>
      <c r="M50" s="13">
        <f>'Ind AIS N°7'!J15</f>
        <v>0</v>
      </c>
      <c r="N50" s="189">
        <f>'Ind AIS N°7'!K15</f>
        <v>0</v>
      </c>
      <c r="O50" s="188">
        <f>'Ind AIS N°7'!L15</f>
        <v>0</v>
      </c>
      <c r="P50" s="13">
        <f>'Ind AIS N°7'!M15</f>
        <v>0</v>
      </c>
      <c r="Q50" s="13">
        <f>'Ind AIS N°7'!N15</f>
        <v>0</v>
      </c>
      <c r="R50" s="14">
        <f>'Ind AIS N°7'!O15</f>
        <v>0</v>
      </c>
      <c r="S50" s="190">
        <f>'Ind AIS N°7'!P15</f>
        <v>0</v>
      </c>
      <c r="T50" s="13">
        <f>'Ind AIS N°7'!Q15</f>
        <v>0</v>
      </c>
      <c r="U50" s="13">
        <f>'Ind AIS N°7'!R15</f>
        <v>0</v>
      </c>
      <c r="V50" s="189">
        <f>'Ind AIS N°7'!S15</f>
        <v>0</v>
      </c>
      <c r="W50" s="202"/>
      <c r="X50" s="203" t="str">
        <f>IF('Ind AIS N°7'!U15=0,"",'Ind AIS N°7'!U15)</f>
        <v/>
      </c>
    </row>
    <row r="51" spans="2:24" s="61" customFormat="1" ht="30" customHeight="1" x14ac:dyDescent="0.2">
      <c r="B51" s="338"/>
      <c r="C51" s="341"/>
      <c r="D51" s="316"/>
      <c r="E51" s="344"/>
      <c r="F51" s="119" t="s">
        <v>70</v>
      </c>
      <c r="G51" s="188">
        <f>'Ind AIS N°7'!D16</f>
        <v>0</v>
      </c>
      <c r="H51" s="13">
        <f>'Ind AIS N°7'!E16</f>
        <v>0</v>
      </c>
      <c r="I51" s="13">
        <f>'Ind AIS N°7'!F16</f>
        <v>0</v>
      </c>
      <c r="J51" s="14">
        <f>'Ind AIS N°7'!G16</f>
        <v>0</v>
      </c>
      <c r="K51" s="188">
        <f>'Ind AIS N°7'!H16</f>
        <v>0</v>
      </c>
      <c r="L51" s="13">
        <f>'Ind AIS N°7'!I16</f>
        <v>0</v>
      </c>
      <c r="M51" s="13">
        <f>'Ind AIS N°7'!J16</f>
        <v>0</v>
      </c>
      <c r="N51" s="189">
        <f>'Ind AIS N°7'!K16</f>
        <v>0</v>
      </c>
      <c r="O51" s="188">
        <f>'Ind AIS N°7'!L16</f>
        <v>0</v>
      </c>
      <c r="P51" s="13">
        <f>'Ind AIS N°7'!M16</f>
        <v>0</v>
      </c>
      <c r="Q51" s="13">
        <f>'Ind AIS N°7'!N16</f>
        <v>0</v>
      </c>
      <c r="R51" s="14">
        <f>'Ind AIS N°7'!O16</f>
        <v>0</v>
      </c>
      <c r="S51" s="190">
        <f>'Ind AIS N°7'!P16</f>
        <v>0</v>
      </c>
      <c r="T51" s="13">
        <f>'Ind AIS N°7'!Q16</f>
        <v>0</v>
      </c>
      <c r="U51" s="13">
        <f>'Ind AIS N°7'!R16</f>
        <v>0</v>
      </c>
      <c r="V51" s="189">
        <f>'Ind AIS N°7'!S16</f>
        <v>0</v>
      </c>
      <c r="W51" s="200" t="str">
        <f>IF('Ind AIS N°7'!T16=0,"",'Ind AIS N°7'!T16)</f>
        <v/>
      </c>
      <c r="X51" s="199" t="str">
        <f>IF('Ind AIS N°7'!U16=0,"",'Ind AIS N°7'!U16)</f>
        <v/>
      </c>
    </row>
    <row r="52" spans="2:24" s="61" customFormat="1" ht="30" customHeight="1" thickBot="1" x14ac:dyDescent="0.25">
      <c r="B52" s="339"/>
      <c r="C52" s="342"/>
      <c r="D52" s="317"/>
      <c r="E52" s="345"/>
      <c r="F52" s="87" t="s">
        <v>0</v>
      </c>
      <c r="G52" s="85">
        <f>'Ind AIS N°7'!D17</f>
        <v>0</v>
      </c>
      <c r="H52" s="83">
        <f>'Ind AIS N°7'!E17</f>
        <v>0</v>
      </c>
      <c r="I52" s="83">
        <f>'Ind AIS N°7'!F17</f>
        <v>0</v>
      </c>
      <c r="J52" s="84">
        <f>'Ind AIS N°7'!G17</f>
        <v>0</v>
      </c>
      <c r="K52" s="85">
        <f>'Ind AIS N°7'!H17</f>
        <v>0</v>
      </c>
      <c r="L52" s="83">
        <f>'Ind AIS N°7'!I17</f>
        <v>0</v>
      </c>
      <c r="M52" s="83">
        <f>'Ind AIS N°7'!J17</f>
        <v>0</v>
      </c>
      <c r="N52" s="88">
        <f>'Ind AIS N°7'!K17</f>
        <v>0</v>
      </c>
      <c r="O52" s="85">
        <f>'Ind AIS N°7'!L17</f>
        <v>0</v>
      </c>
      <c r="P52" s="83">
        <f>'Ind AIS N°7'!M17</f>
        <v>0</v>
      </c>
      <c r="Q52" s="83">
        <f>'Ind AIS N°7'!N17</f>
        <v>0</v>
      </c>
      <c r="R52" s="84">
        <f>'Ind AIS N°7'!O17</f>
        <v>0</v>
      </c>
      <c r="S52" s="86">
        <f>'Ind AIS N°7'!P17</f>
        <v>0</v>
      </c>
      <c r="T52" s="83">
        <f>'Ind AIS N°7'!Q17</f>
        <v>0</v>
      </c>
      <c r="U52" s="83">
        <f>'Ind AIS N°7'!R17</f>
        <v>0</v>
      </c>
      <c r="V52" s="88">
        <f>'Ind AIS N°7'!S17</f>
        <v>0</v>
      </c>
      <c r="W52" s="204"/>
      <c r="X52" s="205"/>
    </row>
    <row r="53" spans="2:24" s="61" customFormat="1" ht="45" customHeight="1" x14ac:dyDescent="0.2">
      <c r="B53" s="337" t="s">
        <v>106</v>
      </c>
      <c r="C53" s="340">
        <v>8</v>
      </c>
      <c r="D53" s="67" t="s">
        <v>114</v>
      </c>
      <c r="E53" s="355" t="s">
        <v>156</v>
      </c>
      <c r="F53" s="356"/>
      <c r="G53" s="188">
        <f>'Ind AIS N°8'!D8</f>
        <v>0</v>
      </c>
      <c r="H53" s="13">
        <f>'Ind AIS N°8'!E8</f>
        <v>0</v>
      </c>
      <c r="I53" s="13">
        <f>'Ind AIS N°8'!F8</f>
        <v>0</v>
      </c>
      <c r="J53" s="14">
        <f>'Ind AIS N°8'!G8</f>
        <v>0</v>
      </c>
      <c r="K53" s="188">
        <f>'Ind AIS N°8'!H8</f>
        <v>0</v>
      </c>
      <c r="L53" s="13">
        <f>'Ind AIS N°8'!I8</f>
        <v>0</v>
      </c>
      <c r="M53" s="13">
        <f>'Ind AIS N°8'!J8</f>
        <v>0</v>
      </c>
      <c r="N53" s="189">
        <f>'Ind AIS N°8'!K8</f>
        <v>0</v>
      </c>
      <c r="O53" s="188">
        <f>'Ind AIS N°8'!L8</f>
        <v>0</v>
      </c>
      <c r="P53" s="13">
        <f>'Ind AIS N°8'!M8</f>
        <v>0</v>
      </c>
      <c r="Q53" s="13">
        <f>'Ind AIS N°8'!N8</f>
        <v>0</v>
      </c>
      <c r="R53" s="14">
        <f>'Ind AIS N°8'!O8</f>
        <v>0</v>
      </c>
      <c r="S53" s="190">
        <f>'Ind AIS N°8'!P8</f>
        <v>0</v>
      </c>
      <c r="T53" s="13">
        <f>'Ind AIS N°8'!Q8</f>
        <v>0</v>
      </c>
      <c r="U53" s="13">
        <f>'Ind AIS N°8'!R8</f>
        <v>0</v>
      </c>
      <c r="V53" s="14">
        <f>'Ind AIS N°8'!S8</f>
        <v>0</v>
      </c>
      <c r="W53" s="206"/>
      <c r="X53" s="197" t="str">
        <f>IF('Ind AIS N°8'!U8=0,"",'Ind AIS N°8'!U8)</f>
        <v/>
      </c>
    </row>
    <row r="54" spans="2:24" s="61" customFormat="1" ht="30" customHeight="1" x14ac:dyDescent="0.2">
      <c r="B54" s="338"/>
      <c r="C54" s="341"/>
      <c r="D54" s="68"/>
      <c r="E54" s="357" t="s">
        <v>153</v>
      </c>
      <c r="F54" s="120" t="s">
        <v>5</v>
      </c>
      <c r="G54" s="207">
        <f>'Ind AIS N°8'!D9</f>
        <v>0</v>
      </c>
      <c r="H54" s="25">
        <f>'Ind AIS N°8'!E9</f>
        <v>0</v>
      </c>
      <c r="I54" s="25">
        <f>'Ind AIS N°8'!F9</f>
        <v>0</v>
      </c>
      <c r="J54" s="26">
        <f>'Ind AIS N°8'!G9</f>
        <v>0</v>
      </c>
      <c r="K54" s="207">
        <f>'Ind AIS N°8'!H9</f>
        <v>0</v>
      </c>
      <c r="L54" s="25">
        <f>'Ind AIS N°8'!I9</f>
        <v>0</v>
      </c>
      <c r="M54" s="25">
        <f>'Ind AIS N°8'!J9</f>
        <v>0</v>
      </c>
      <c r="N54" s="208">
        <f>'Ind AIS N°8'!K9</f>
        <v>0</v>
      </c>
      <c r="O54" s="207">
        <f>'Ind AIS N°8'!L9</f>
        <v>0</v>
      </c>
      <c r="P54" s="25">
        <f>'Ind AIS N°8'!M9</f>
        <v>0</v>
      </c>
      <c r="Q54" s="25">
        <f>'Ind AIS N°8'!N9</f>
        <v>0</v>
      </c>
      <c r="R54" s="26">
        <f>'Ind AIS N°8'!O9</f>
        <v>0</v>
      </c>
      <c r="S54" s="209">
        <f>'Ind AIS N°8'!P9</f>
        <v>0</v>
      </c>
      <c r="T54" s="25">
        <f>'Ind AIS N°8'!Q9</f>
        <v>0</v>
      </c>
      <c r="U54" s="25">
        <f>'Ind AIS N°8'!R9</f>
        <v>0</v>
      </c>
      <c r="V54" s="26">
        <f>'Ind AIS N°8'!S9</f>
        <v>0</v>
      </c>
      <c r="W54" s="210"/>
      <c r="X54" s="199" t="str">
        <f>IF('Ind AIS N°8'!U9=0,"",'Ind AIS N°8'!U9)</f>
        <v/>
      </c>
    </row>
    <row r="55" spans="2:24" s="61" customFormat="1" ht="30" customHeight="1" x14ac:dyDescent="0.2">
      <c r="B55" s="338"/>
      <c r="C55" s="341"/>
      <c r="D55" s="68"/>
      <c r="E55" s="357"/>
      <c r="F55" s="120" t="s">
        <v>6</v>
      </c>
      <c r="G55" s="207">
        <f>'Ind AIS N°8'!D10</f>
        <v>0</v>
      </c>
      <c r="H55" s="25">
        <f>'Ind AIS N°8'!E10</f>
        <v>0</v>
      </c>
      <c r="I55" s="25">
        <f>'Ind AIS N°8'!F10</f>
        <v>0</v>
      </c>
      <c r="J55" s="26">
        <f>'Ind AIS N°8'!G10</f>
        <v>0</v>
      </c>
      <c r="K55" s="207">
        <f>'Ind AIS N°8'!H10</f>
        <v>0</v>
      </c>
      <c r="L55" s="25">
        <f>'Ind AIS N°8'!I10</f>
        <v>0</v>
      </c>
      <c r="M55" s="25">
        <f>'Ind AIS N°8'!J10</f>
        <v>0</v>
      </c>
      <c r="N55" s="208">
        <f>'Ind AIS N°8'!K10</f>
        <v>0</v>
      </c>
      <c r="O55" s="207">
        <f>'Ind AIS N°8'!L10</f>
        <v>0</v>
      </c>
      <c r="P55" s="25">
        <f>'Ind AIS N°8'!M10</f>
        <v>0</v>
      </c>
      <c r="Q55" s="25">
        <f>'Ind AIS N°8'!N10</f>
        <v>0</v>
      </c>
      <c r="R55" s="26">
        <f>'Ind AIS N°8'!O10</f>
        <v>0</v>
      </c>
      <c r="S55" s="209">
        <f>'Ind AIS N°8'!P10</f>
        <v>0</v>
      </c>
      <c r="T55" s="25">
        <f>'Ind AIS N°8'!Q10</f>
        <v>0</v>
      </c>
      <c r="U55" s="25">
        <f>'Ind AIS N°8'!R10</f>
        <v>0</v>
      </c>
      <c r="V55" s="26">
        <f>'Ind AIS N°8'!S10</f>
        <v>0</v>
      </c>
      <c r="W55" s="210"/>
      <c r="X55" s="199" t="str">
        <f>IF('Ind AIS N°8'!U10=0,"",'Ind AIS N°8'!U10)</f>
        <v/>
      </c>
    </row>
    <row r="56" spans="2:24" s="61" customFormat="1" ht="30" customHeight="1" x14ac:dyDescent="0.2">
      <c r="B56" s="338"/>
      <c r="C56" s="341"/>
      <c r="D56" s="68"/>
      <c r="E56" s="357"/>
      <c r="F56" s="120" t="s">
        <v>7</v>
      </c>
      <c r="G56" s="207">
        <f>'Ind AIS N°8'!D11</f>
        <v>0</v>
      </c>
      <c r="H56" s="25">
        <f>'Ind AIS N°8'!E11</f>
        <v>0</v>
      </c>
      <c r="I56" s="25">
        <f>'Ind AIS N°8'!F11</f>
        <v>0</v>
      </c>
      <c r="J56" s="26">
        <f>'Ind AIS N°8'!G11</f>
        <v>0</v>
      </c>
      <c r="K56" s="207">
        <f>'Ind AIS N°8'!H11</f>
        <v>0</v>
      </c>
      <c r="L56" s="25">
        <f>'Ind AIS N°8'!I11</f>
        <v>0</v>
      </c>
      <c r="M56" s="25">
        <f>'Ind AIS N°8'!J11</f>
        <v>0</v>
      </c>
      <c r="N56" s="208">
        <f>'Ind AIS N°8'!K11</f>
        <v>0</v>
      </c>
      <c r="O56" s="207">
        <f>'Ind AIS N°8'!L11</f>
        <v>0</v>
      </c>
      <c r="P56" s="25">
        <f>'Ind AIS N°8'!M11</f>
        <v>0</v>
      </c>
      <c r="Q56" s="25">
        <f>'Ind AIS N°8'!N11</f>
        <v>0</v>
      </c>
      <c r="R56" s="26">
        <f>'Ind AIS N°8'!O11</f>
        <v>0</v>
      </c>
      <c r="S56" s="209">
        <f>'Ind AIS N°8'!P11</f>
        <v>0</v>
      </c>
      <c r="T56" s="25">
        <f>'Ind AIS N°8'!Q11</f>
        <v>0</v>
      </c>
      <c r="U56" s="25">
        <f>'Ind AIS N°8'!R11</f>
        <v>0</v>
      </c>
      <c r="V56" s="26">
        <f>'Ind AIS N°8'!S11</f>
        <v>0</v>
      </c>
      <c r="W56" s="210"/>
      <c r="X56" s="199" t="str">
        <f>IF('Ind AIS N°8'!U11=0,"",'Ind AIS N°8'!U11)</f>
        <v/>
      </c>
    </row>
    <row r="57" spans="2:24" s="61" customFormat="1" ht="30" customHeight="1" thickBot="1" x14ac:dyDescent="0.25">
      <c r="B57" s="338"/>
      <c r="C57" s="341"/>
      <c r="D57" s="68"/>
      <c r="E57" s="358"/>
      <c r="F57" s="89" t="s">
        <v>0</v>
      </c>
      <c r="G57" s="92">
        <f>'Ind AIS N°8'!D12</f>
        <v>0</v>
      </c>
      <c r="H57" s="90">
        <f>'Ind AIS N°8'!E12</f>
        <v>0</v>
      </c>
      <c r="I57" s="90">
        <f>'Ind AIS N°8'!F12</f>
        <v>0</v>
      </c>
      <c r="J57" s="91">
        <f>'Ind AIS N°8'!G12</f>
        <v>0</v>
      </c>
      <c r="K57" s="92">
        <f>'Ind AIS N°8'!H12</f>
        <v>0</v>
      </c>
      <c r="L57" s="90">
        <f>'Ind AIS N°8'!I12</f>
        <v>0</v>
      </c>
      <c r="M57" s="90">
        <f>'Ind AIS N°8'!J12</f>
        <v>0</v>
      </c>
      <c r="N57" s="94">
        <f>'Ind AIS N°8'!K12</f>
        <v>0</v>
      </c>
      <c r="O57" s="92">
        <f>'Ind AIS N°8'!L12</f>
        <v>0</v>
      </c>
      <c r="P57" s="90">
        <f>'Ind AIS N°8'!M12</f>
        <v>0</v>
      </c>
      <c r="Q57" s="90">
        <f>'Ind AIS N°8'!N12</f>
        <v>0</v>
      </c>
      <c r="R57" s="91">
        <f>'Ind AIS N°8'!O12</f>
        <v>0</v>
      </c>
      <c r="S57" s="93">
        <f>'Ind AIS N°8'!P12</f>
        <v>0</v>
      </c>
      <c r="T57" s="90">
        <f>'Ind AIS N°8'!Q12</f>
        <v>0</v>
      </c>
      <c r="U57" s="90">
        <f>'Ind AIS N°8'!R12</f>
        <v>0</v>
      </c>
      <c r="V57" s="91">
        <f>'Ind AIS N°8'!S12</f>
        <v>0</v>
      </c>
      <c r="W57" s="211"/>
      <c r="X57" s="212"/>
    </row>
    <row r="58" spans="2:24" ht="15" customHeight="1" thickBot="1" x14ac:dyDescent="0.25">
      <c r="B58" s="71"/>
      <c r="C58" s="71"/>
      <c r="D58" s="71"/>
      <c r="E58" s="71"/>
      <c r="F58" s="71"/>
      <c r="G58" s="77"/>
      <c r="H58" s="77"/>
      <c r="I58" s="77"/>
      <c r="J58" s="77"/>
      <c r="K58" s="77"/>
      <c r="L58" s="77"/>
      <c r="M58" s="77"/>
      <c r="N58" s="77"/>
      <c r="O58" s="77"/>
      <c r="P58" s="77"/>
      <c r="Q58" s="77"/>
      <c r="R58" s="77"/>
      <c r="S58" s="77"/>
      <c r="T58" s="77"/>
      <c r="U58" s="77"/>
      <c r="V58" s="77"/>
    </row>
    <row r="59" spans="2:24" ht="30" customHeight="1" thickBot="1" x14ac:dyDescent="0.25">
      <c r="B59" s="323" t="s">
        <v>112</v>
      </c>
      <c r="C59" s="324"/>
      <c r="D59" s="324"/>
      <c r="E59" s="324"/>
      <c r="F59" s="324"/>
      <c r="G59" s="324"/>
      <c r="H59" s="324"/>
      <c r="I59" s="324"/>
      <c r="J59" s="324"/>
      <c r="K59" s="324"/>
      <c r="L59" s="324"/>
      <c r="M59" s="324"/>
      <c r="N59" s="324"/>
      <c r="O59" s="324"/>
      <c r="P59" s="324"/>
      <c r="Q59" s="324"/>
      <c r="R59" s="324"/>
      <c r="S59" s="324"/>
      <c r="T59" s="324"/>
      <c r="U59" s="324"/>
      <c r="V59" s="324"/>
      <c r="W59" s="324"/>
      <c r="X59" s="325"/>
    </row>
    <row r="60" spans="2:24" ht="30" customHeight="1" x14ac:dyDescent="0.2">
      <c r="B60" s="359" t="s">
        <v>136</v>
      </c>
      <c r="C60" s="360" t="s">
        <v>137</v>
      </c>
      <c r="D60" s="333" t="s">
        <v>102</v>
      </c>
      <c r="E60" s="335" t="s">
        <v>101</v>
      </c>
      <c r="F60" s="333"/>
      <c r="G60" s="326" t="s">
        <v>236</v>
      </c>
      <c r="H60" s="327"/>
      <c r="I60" s="327"/>
      <c r="J60" s="328"/>
      <c r="K60" s="308" t="s">
        <v>237</v>
      </c>
      <c r="L60" s="309"/>
      <c r="M60" s="309"/>
      <c r="N60" s="310"/>
      <c r="O60" s="308" t="s">
        <v>238</v>
      </c>
      <c r="P60" s="309"/>
      <c r="Q60" s="309"/>
      <c r="R60" s="311"/>
      <c r="S60" s="308" t="s">
        <v>239</v>
      </c>
      <c r="T60" s="309"/>
      <c r="U60" s="309"/>
      <c r="V60" s="310"/>
      <c r="W60" s="321" t="s">
        <v>240</v>
      </c>
      <c r="X60" s="322"/>
    </row>
    <row r="61" spans="2:24" ht="60" customHeight="1" thickBot="1" x14ac:dyDescent="0.25">
      <c r="B61" s="330"/>
      <c r="C61" s="332"/>
      <c r="D61" s="334"/>
      <c r="E61" s="336"/>
      <c r="F61" s="334"/>
      <c r="G61" s="32" t="s">
        <v>0</v>
      </c>
      <c r="H61" s="112" t="s">
        <v>49</v>
      </c>
      <c r="I61" s="112" t="s">
        <v>1</v>
      </c>
      <c r="J61" s="213" t="s">
        <v>50</v>
      </c>
      <c r="K61" s="32" t="s">
        <v>0</v>
      </c>
      <c r="L61" s="112" t="s">
        <v>49</v>
      </c>
      <c r="M61" s="112" t="s">
        <v>1</v>
      </c>
      <c r="N61" s="33" t="s">
        <v>50</v>
      </c>
      <c r="O61" s="32" t="s">
        <v>0</v>
      </c>
      <c r="P61" s="112" t="s">
        <v>49</v>
      </c>
      <c r="Q61" s="112" t="s">
        <v>1</v>
      </c>
      <c r="R61" s="213" t="s">
        <v>50</v>
      </c>
      <c r="S61" s="32" t="s">
        <v>0</v>
      </c>
      <c r="T61" s="112" t="s">
        <v>49</v>
      </c>
      <c r="U61" s="112" t="s">
        <v>1</v>
      </c>
      <c r="V61" s="33" t="s">
        <v>50</v>
      </c>
      <c r="W61" s="6" t="s">
        <v>62</v>
      </c>
      <c r="X61" s="8" t="s">
        <v>139</v>
      </c>
    </row>
    <row r="62" spans="2:24" s="61" customFormat="1" ht="45" customHeight="1" thickBot="1" x14ac:dyDescent="0.25">
      <c r="B62" s="72" t="s">
        <v>103</v>
      </c>
      <c r="C62" s="73">
        <v>9</v>
      </c>
      <c r="D62" s="182" t="s">
        <v>107</v>
      </c>
      <c r="E62" s="371" t="s">
        <v>221</v>
      </c>
      <c r="F62" s="372"/>
      <c r="G62" s="219">
        <f>'Ind AIS N°9'!D8</f>
        <v>0</v>
      </c>
      <c r="H62" s="34">
        <f>'Ind AIS N°9'!E8</f>
        <v>0</v>
      </c>
      <c r="I62" s="34">
        <f>'Ind AIS N°9'!F8</f>
        <v>0</v>
      </c>
      <c r="J62" s="215">
        <f>'Ind AIS N°9'!G8</f>
        <v>0</v>
      </c>
      <c r="K62" s="214">
        <f>'Ind AIS N°9'!H8</f>
        <v>0</v>
      </c>
      <c r="L62" s="34">
        <f>'Ind AIS N°9'!I8</f>
        <v>0</v>
      </c>
      <c r="M62" s="34">
        <f>'Ind AIS N°9'!J8</f>
        <v>0</v>
      </c>
      <c r="N62" s="35">
        <f>'Ind AIS N°9'!K8</f>
        <v>0</v>
      </c>
      <c r="O62" s="216">
        <f>'Ind AIS N°9'!L8</f>
        <v>0</v>
      </c>
      <c r="P62" s="34">
        <f>'Ind AIS N°9'!M8</f>
        <v>0</v>
      </c>
      <c r="Q62" s="34">
        <f>'Ind AIS N°9'!N8</f>
        <v>0</v>
      </c>
      <c r="R62" s="215">
        <f>'Ind AIS N°9'!O8</f>
        <v>0</v>
      </c>
      <c r="S62" s="214">
        <f>'Ind AIS N°9'!P8</f>
        <v>0</v>
      </c>
      <c r="T62" s="34">
        <f>'Ind AIS N°9'!Q8</f>
        <v>0</v>
      </c>
      <c r="U62" s="34">
        <f>'Ind AIS N°9'!R8</f>
        <v>0</v>
      </c>
      <c r="V62" s="35">
        <f>'Ind AIS N°9'!S8</f>
        <v>0</v>
      </c>
      <c r="W62" s="217"/>
      <c r="X62" s="218" t="str">
        <f>IF('Ind AIS N°9'!U8=0,"",'Ind AIS N°9'!U8)</f>
        <v/>
      </c>
    </row>
    <row r="63" spans="2:24" ht="15" customHeight="1" thickBot="1" x14ac:dyDescent="0.25">
      <c r="B63" s="74"/>
      <c r="C63" s="74"/>
      <c r="D63" s="74"/>
      <c r="E63" s="74"/>
      <c r="F63" s="74"/>
      <c r="G63" s="75"/>
      <c r="H63" s="75"/>
      <c r="I63" s="75"/>
      <c r="J63" s="75"/>
      <c r="K63" s="75"/>
      <c r="L63" s="75"/>
      <c r="M63" s="75"/>
      <c r="N63" s="75"/>
      <c r="O63" s="75"/>
      <c r="P63" s="75"/>
      <c r="Q63" s="75"/>
      <c r="R63" s="75"/>
      <c r="S63" s="75"/>
      <c r="T63" s="75"/>
      <c r="U63" s="75"/>
      <c r="V63" s="75"/>
    </row>
    <row r="64" spans="2:24" ht="30" customHeight="1" thickBot="1" x14ac:dyDescent="0.25">
      <c r="B64" s="323" t="s">
        <v>124</v>
      </c>
      <c r="C64" s="324"/>
      <c r="D64" s="324"/>
      <c r="E64" s="324"/>
      <c r="F64" s="324"/>
      <c r="G64" s="324"/>
      <c r="H64" s="324"/>
      <c r="I64" s="324"/>
      <c r="J64" s="324"/>
      <c r="K64" s="324"/>
      <c r="L64" s="324"/>
      <c r="M64" s="324"/>
      <c r="N64" s="324"/>
      <c r="O64" s="324"/>
      <c r="P64" s="324"/>
      <c r="Q64" s="324"/>
      <c r="R64" s="324"/>
      <c r="S64" s="324"/>
      <c r="T64" s="324"/>
      <c r="U64" s="324"/>
      <c r="V64" s="324"/>
      <c r="W64" s="324"/>
      <c r="X64" s="325"/>
    </row>
    <row r="65" spans="2:24" ht="30" customHeight="1" x14ac:dyDescent="0.2">
      <c r="B65" s="329" t="s">
        <v>136</v>
      </c>
      <c r="C65" s="331" t="s">
        <v>137</v>
      </c>
      <c r="D65" s="333" t="s">
        <v>102</v>
      </c>
      <c r="E65" s="335" t="s">
        <v>101</v>
      </c>
      <c r="F65" s="333"/>
      <c r="G65" s="326" t="s">
        <v>236</v>
      </c>
      <c r="H65" s="327"/>
      <c r="I65" s="327"/>
      <c r="J65" s="328"/>
      <c r="K65" s="308" t="s">
        <v>237</v>
      </c>
      <c r="L65" s="309"/>
      <c r="M65" s="309"/>
      <c r="N65" s="310"/>
      <c r="O65" s="308" t="s">
        <v>238</v>
      </c>
      <c r="P65" s="309"/>
      <c r="Q65" s="309"/>
      <c r="R65" s="311"/>
      <c r="S65" s="308" t="s">
        <v>239</v>
      </c>
      <c r="T65" s="309"/>
      <c r="U65" s="309"/>
      <c r="V65" s="310"/>
      <c r="W65" s="321" t="s">
        <v>240</v>
      </c>
      <c r="X65" s="322"/>
    </row>
    <row r="66" spans="2:24" ht="60" customHeight="1" thickBot="1" x14ac:dyDescent="0.25">
      <c r="B66" s="330"/>
      <c r="C66" s="332"/>
      <c r="D66" s="334"/>
      <c r="E66" s="336"/>
      <c r="F66" s="334"/>
      <c r="G66" s="32" t="s">
        <v>0</v>
      </c>
      <c r="H66" s="112" t="s">
        <v>49</v>
      </c>
      <c r="I66" s="112" t="s">
        <v>1</v>
      </c>
      <c r="J66" s="213" t="s">
        <v>50</v>
      </c>
      <c r="K66" s="32" t="s">
        <v>0</v>
      </c>
      <c r="L66" s="112" t="s">
        <v>49</v>
      </c>
      <c r="M66" s="112" t="s">
        <v>1</v>
      </c>
      <c r="N66" s="33" t="s">
        <v>50</v>
      </c>
      <c r="O66" s="32" t="s">
        <v>0</v>
      </c>
      <c r="P66" s="112" t="s">
        <v>49</v>
      </c>
      <c r="Q66" s="112" t="s">
        <v>1</v>
      </c>
      <c r="R66" s="213" t="s">
        <v>50</v>
      </c>
      <c r="S66" s="32" t="s">
        <v>0</v>
      </c>
      <c r="T66" s="112" t="s">
        <v>49</v>
      </c>
      <c r="U66" s="112" t="s">
        <v>1</v>
      </c>
      <c r="V66" s="33" t="s">
        <v>50</v>
      </c>
      <c r="W66" s="6" t="s">
        <v>62</v>
      </c>
      <c r="X66" s="8" t="s">
        <v>139</v>
      </c>
    </row>
    <row r="67" spans="2:24" ht="30" customHeight="1" x14ac:dyDescent="0.2">
      <c r="B67" s="354" t="s">
        <v>103</v>
      </c>
      <c r="C67" s="312" t="s">
        <v>8</v>
      </c>
      <c r="D67" s="315" t="s">
        <v>108</v>
      </c>
      <c r="E67" s="318" t="s">
        <v>253</v>
      </c>
      <c r="F67" s="116" t="s">
        <v>115</v>
      </c>
      <c r="G67" s="191">
        <f>'Ind AIS N°11a'!D8</f>
        <v>0</v>
      </c>
      <c r="H67" s="192">
        <f>'Ind AIS N°11a'!E8</f>
        <v>0</v>
      </c>
      <c r="I67" s="192">
        <f>'Ind AIS N°11a'!F8</f>
        <v>0</v>
      </c>
      <c r="J67" s="193">
        <f>'Ind AIS N°11a'!G8</f>
        <v>0</v>
      </c>
      <c r="K67" s="191">
        <f>'Ind AIS N°11a'!H8</f>
        <v>0</v>
      </c>
      <c r="L67" s="192">
        <f>'Ind AIS N°11a'!I8</f>
        <v>0</v>
      </c>
      <c r="M67" s="192">
        <f>'Ind AIS N°11a'!J8</f>
        <v>0</v>
      </c>
      <c r="N67" s="194">
        <f>'Ind AIS N°11a'!K8</f>
        <v>0</v>
      </c>
      <c r="O67" s="191">
        <f>'Ind AIS N°11a'!L8</f>
        <v>0</v>
      </c>
      <c r="P67" s="192">
        <f>'Ind AIS N°11a'!M8</f>
        <v>0</v>
      </c>
      <c r="Q67" s="192">
        <f>'Ind AIS N°11a'!N8</f>
        <v>0</v>
      </c>
      <c r="R67" s="193">
        <f>'Ind AIS N°11a'!O8</f>
        <v>0</v>
      </c>
      <c r="S67" s="195">
        <f>'Ind AIS N°11a'!P8</f>
        <v>0</v>
      </c>
      <c r="T67" s="192">
        <f>'Ind AIS N°11a'!Q8</f>
        <v>0</v>
      </c>
      <c r="U67" s="192">
        <f>'Ind AIS N°11a'!R8</f>
        <v>0</v>
      </c>
      <c r="V67" s="194">
        <f>'Ind AIS N°11a'!S8</f>
        <v>0</v>
      </c>
      <c r="W67" s="220" t="str">
        <f>IF('Ind AIS N°11a'!T8=0,"",'Ind AIS N°11a'!T8)</f>
        <v/>
      </c>
      <c r="X67" s="221" t="str">
        <f>IF('Ind AIS N°11a'!U8=0,"",'Ind AIS N°11a'!U8)</f>
        <v/>
      </c>
    </row>
    <row r="68" spans="2:24" ht="30" customHeight="1" x14ac:dyDescent="0.2">
      <c r="B68" s="352"/>
      <c r="C68" s="313"/>
      <c r="D68" s="316"/>
      <c r="E68" s="319"/>
      <c r="F68" s="118" t="s">
        <v>116</v>
      </c>
      <c r="G68" s="188">
        <f>'Ind AIS N°11a'!D9</f>
        <v>0</v>
      </c>
      <c r="H68" s="13">
        <f>'Ind AIS N°11a'!E9</f>
        <v>0</v>
      </c>
      <c r="I68" s="13">
        <f>'Ind AIS N°11a'!F9</f>
        <v>0</v>
      </c>
      <c r="J68" s="14">
        <f>'Ind AIS N°11a'!G9</f>
        <v>0</v>
      </c>
      <c r="K68" s="188">
        <f>'Ind AIS N°11a'!H9</f>
        <v>0</v>
      </c>
      <c r="L68" s="13">
        <f>'Ind AIS N°11a'!I9</f>
        <v>0</v>
      </c>
      <c r="M68" s="13">
        <f>'Ind AIS N°11a'!J9</f>
        <v>0</v>
      </c>
      <c r="N68" s="189">
        <f>'Ind AIS N°11a'!K9</f>
        <v>0</v>
      </c>
      <c r="O68" s="188">
        <f>'Ind AIS N°11a'!L9</f>
        <v>0</v>
      </c>
      <c r="P68" s="13">
        <f>'Ind AIS N°11a'!M9</f>
        <v>0</v>
      </c>
      <c r="Q68" s="13">
        <f>'Ind AIS N°11a'!N9</f>
        <v>0</v>
      </c>
      <c r="R68" s="14">
        <f>'Ind AIS N°11a'!O9</f>
        <v>0</v>
      </c>
      <c r="S68" s="190">
        <f>'Ind AIS N°11a'!P9</f>
        <v>0</v>
      </c>
      <c r="T68" s="13">
        <f>'Ind AIS N°11a'!Q9</f>
        <v>0</v>
      </c>
      <c r="U68" s="13">
        <f>'Ind AIS N°11a'!R9</f>
        <v>0</v>
      </c>
      <c r="V68" s="189">
        <f>'Ind AIS N°11a'!S9</f>
        <v>0</v>
      </c>
      <c r="W68" s="222" t="str">
        <f>IF('Ind AIS N°11a'!T9=0,"",'Ind AIS N°11a'!T9)</f>
        <v/>
      </c>
      <c r="X68" s="223" t="str">
        <f>IF('Ind AIS N°11a'!U9=0,"",'Ind AIS N°11a'!U9)</f>
        <v/>
      </c>
    </row>
    <row r="69" spans="2:24" ht="30" customHeight="1" x14ac:dyDescent="0.2">
      <c r="B69" s="352"/>
      <c r="C69" s="313"/>
      <c r="D69" s="316"/>
      <c r="E69" s="319"/>
      <c r="F69" s="117" t="s">
        <v>117</v>
      </c>
      <c r="G69" s="188">
        <f>'Ind AIS N°11a'!D10</f>
        <v>0</v>
      </c>
      <c r="H69" s="13">
        <f>'Ind AIS N°11a'!E10</f>
        <v>0</v>
      </c>
      <c r="I69" s="13">
        <f>'Ind AIS N°11a'!F10</f>
        <v>0</v>
      </c>
      <c r="J69" s="14">
        <f>'Ind AIS N°11a'!G10</f>
        <v>0</v>
      </c>
      <c r="K69" s="188">
        <f>'Ind AIS N°11a'!H10</f>
        <v>0</v>
      </c>
      <c r="L69" s="13">
        <f>'Ind AIS N°11a'!I10</f>
        <v>0</v>
      </c>
      <c r="M69" s="13">
        <f>'Ind AIS N°11a'!J10</f>
        <v>0</v>
      </c>
      <c r="N69" s="189">
        <f>'Ind AIS N°11a'!K10</f>
        <v>0</v>
      </c>
      <c r="O69" s="188">
        <f>'Ind AIS N°11a'!L10</f>
        <v>0</v>
      </c>
      <c r="P69" s="13">
        <f>'Ind AIS N°11a'!M10</f>
        <v>0</v>
      </c>
      <c r="Q69" s="13">
        <f>'Ind AIS N°11a'!N10</f>
        <v>0</v>
      </c>
      <c r="R69" s="14">
        <f>'Ind AIS N°11a'!O10</f>
        <v>0</v>
      </c>
      <c r="S69" s="190">
        <f>'Ind AIS N°11a'!P10</f>
        <v>0</v>
      </c>
      <c r="T69" s="13">
        <f>'Ind AIS N°11a'!Q10</f>
        <v>0</v>
      </c>
      <c r="U69" s="13">
        <f>'Ind AIS N°11a'!R10</f>
        <v>0</v>
      </c>
      <c r="V69" s="189">
        <f>'Ind AIS N°11a'!S10</f>
        <v>0</v>
      </c>
      <c r="W69" s="222" t="str">
        <f>IF('Ind AIS N°11a'!T10=0,"",'Ind AIS N°11a'!T10)</f>
        <v/>
      </c>
      <c r="X69" s="223" t="str">
        <f>IF('Ind AIS N°11a'!U10=0,"",'Ind AIS N°11a'!U10)</f>
        <v/>
      </c>
    </row>
    <row r="70" spans="2:24" ht="30" customHeight="1" x14ac:dyDescent="0.2">
      <c r="B70" s="352"/>
      <c r="C70" s="313"/>
      <c r="D70" s="316"/>
      <c r="E70" s="319"/>
      <c r="F70" s="117" t="s">
        <v>118</v>
      </c>
      <c r="G70" s="188">
        <f>'Ind AIS N°11a'!D11</f>
        <v>0</v>
      </c>
      <c r="H70" s="13">
        <f>'Ind AIS N°11a'!E11</f>
        <v>0</v>
      </c>
      <c r="I70" s="13">
        <f>'Ind AIS N°11a'!F11</f>
        <v>0</v>
      </c>
      <c r="J70" s="14">
        <f>'Ind AIS N°11a'!G11</f>
        <v>0</v>
      </c>
      <c r="K70" s="188">
        <f>'Ind AIS N°11a'!H11</f>
        <v>0</v>
      </c>
      <c r="L70" s="13">
        <f>'Ind AIS N°11a'!I11</f>
        <v>0</v>
      </c>
      <c r="M70" s="13">
        <f>'Ind AIS N°11a'!J11</f>
        <v>0</v>
      </c>
      <c r="N70" s="189">
        <f>'Ind AIS N°11a'!K11</f>
        <v>0</v>
      </c>
      <c r="O70" s="188">
        <f>'Ind AIS N°11a'!L11</f>
        <v>0</v>
      </c>
      <c r="P70" s="13">
        <f>'Ind AIS N°11a'!M11</f>
        <v>0</v>
      </c>
      <c r="Q70" s="13">
        <f>'Ind AIS N°11a'!N11</f>
        <v>0</v>
      </c>
      <c r="R70" s="14">
        <f>'Ind AIS N°11a'!O11</f>
        <v>0</v>
      </c>
      <c r="S70" s="190">
        <f>'Ind AIS N°11a'!P11</f>
        <v>0</v>
      </c>
      <c r="T70" s="13">
        <f>'Ind AIS N°11a'!Q11</f>
        <v>0</v>
      </c>
      <c r="U70" s="13">
        <f>'Ind AIS N°11a'!R11</f>
        <v>0</v>
      </c>
      <c r="V70" s="189">
        <f>'Ind AIS N°11a'!S11</f>
        <v>0</v>
      </c>
      <c r="W70" s="224"/>
      <c r="X70" s="223" t="str">
        <f>IF('Ind AIS N°11a'!U11=0,"",'Ind AIS N°11a'!U11)</f>
        <v/>
      </c>
    </row>
    <row r="71" spans="2:24" ht="30" customHeight="1" x14ac:dyDescent="0.2">
      <c r="B71" s="352"/>
      <c r="C71" s="313"/>
      <c r="D71" s="316"/>
      <c r="E71" s="319"/>
      <c r="F71" s="117" t="s">
        <v>119</v>
      </c>
      <c r="G71" s="188">
        <f>'Ind AIS N°11a'!D12</f>
        <v>0</v>
      </c>
      <c r="H71" s="13">
        <f>'Ind AIS N°11a'!E12</f>
        <v>0</v>
      </c>
      <c r="I71" s="13">
        <f>'Ind AIS N°11a'!F12</f>
        <v>0</v>
      </c>
      <c r="J71" s="14">
        <f>'Ind AIS N°11a'!G12</f>
        <v>0</v>
      </c>
      <c r="K71" s="188">
        <f>'Ind AIS N°11a'!H12</f>
        <v>0</v>
      </c>
      <c r="L71" s="13">
        <f>'Ind AIS N°11a'!I12</f>
        <v>0</v>
      </c>
      <c r="M71" s="13">
        <f>'Ind AIS N°11a'!J12</f>
        <v>0</v>
      </c>
      <c r="N71" s="189">
        <f>'Ind AIS N°11a'!K12</f>
        <v>0</v>
      </c>
      <c r="O71" s="188">
        <f>'Ind AIS N°11a'!L12</f>
        <v>0</v>
      </c>
      <c r="P71" s="13">
        <f>'Ind AIS N°11a'!M12</f>
        <v>0</v>
      </c>
      <c r="Q71" s="13">
        <f>'Ind AIS N°11a'!N12</f>
        <v>0</v>
      </c>
      <c r="R71" s="14">
        <f>'Ind AIS N°11a'!O12</f>
        <v>0</v>
      </c>
      <c r="S71" s="190">
        <f>'Ind AIS N°11a'!P12</f>
        <v>0</v>
      </c>
      <c r="T71" s="13">
        <f>'Ind AIS N°11a'!Q12</f>
        <v>0</v>
      </c>
      <c r="U71" s="13">
        <f>'Ind AIS N°11a'!R12</f>
        <v>0</v>
      </c>
      <c r="V71" s="189">
        <f>'Ind AIS N°11a'!S12</f>
        <v>0</v>
      </c>
      <c r="W71" s="225"/>
      <c r="X71" s="223" t="str">
        <f>IF('Ind AIS N°11a'!U12=0,"",'Ind AIS N°11a'!U12)</f>
        <v/>
      </c>
    </row>
    <row r="72" spans="2:24" ht="30" customHeight="1" x14ac:dyDescent="0.2">
      <c r="B72" s="352"/>
      <c r="C72" s="313"/>
      <c r="D72" s="316"/>
      <c r="E72" s="319"/>
      <c r="F72" s="117" t="s">
        <v>120</v>
      </c>
      <c r="G72" s="188">
        <f>'Ind AIS N°11a'!D13</f>
        <v>0</v>
      </c>
      <c r="H72" s="13">
        <f>'Ind AIS N°11a'!E13</f>
        <v>0</v>
      </c>
      <c r="I72" s="13">
        <f>'Ind AIS N°11a'!F13</f>
        <v>0</v>
      </c>
      <c r="J72" s="14">
        <f>'Ind AIS N°11a'!G13</f>
        <v>0</v>
      </c>
      <c r="K72" s="188">
        <f>'Ind AIS N°11a'!H13</f>
        <v>0</v>
      </c>
      <c r="L72" s="13">
        <f>'Ind AIS N°11a'!I13</f>
        <v>0</v>
      </c>
      <c r="M72" s="13">
        <f>'Ind AIS N°11a'!J13</f>
        <v>0</v>
      </c>
      <c r="N72" s="189">
        <f>'Ind AIS N°11a'!K13</f>
        <v>0</v>
      </c>
      <c r="O72" s="188">
        <f>'Ind AIS N°11a'!L13</f>
        <v>0</v>
      </c>
      <c r="P72" s="13">
        <f>'Ind AIS N°11a'!M13</f>
        <v>0</v>
      </c>
      <c r="Q72" s="13">
        <f>'Ind AIS N°11a'!N13</f>
        <v>0</v>
      </c>
      <c r="R72" s="14">
        <f>'Ind AIS N°11a'!O13</f>
        <v>0</v>
      </c>
      <c r="S72" s="190">
        <f>'Ind AIS N°11a'!P13</f>
        <v>0</v>
      </c>
      <c r="T72" s="13">
        <f>'Ind AIS N°11a'!Q13</f>
        <v>0</v>
      </c>
      <c r="U72" s="13">
        <f>'Ind AIS N°11a'!R13</f>
        <v>0</v>
      </c>
      <c r="V72" s="189">
        <f>'Ind AIS N°11a'!S13</f>
        <v>0</v>
      </c>
      <c r="W72" s="225"/>
      <c r="X72" s="223" t="str">
        <f>IF('Ind AIS N°11a'!U13=0,"",'Ind AIS N°11a'!U13)</f>
        <v/>
      </c>
    </row>
    <row r="73" spans="2:24" ht="30" customHeight="1" x14ac:dyDescent="0.2">
      <c r="B73" s="352"/>
      <c r="C73" s="313"/>
      <c r="D73" s="316"/>
      <c r="E73" s="319"/>
      <c r="F73" s="118" t="s">
        <v>121</v>
      </c>
      <c r="G73" s="188">
        <f>'Ind AIS N°11a'!D14</f>
        <v>0</v>
      </c>
      <c r="H73" s="13">
        <f>'Ind AIS N°11a'!E14</f>
        <v>0</v>
      </c>
      <c r="I73" s="13">
        <f>'Ind AIS N°11a'!F14</f>
        <v>0</v>
      </c>
      <c r="J73" s="14">
        <f>'Ind AIS N°11a'!G14</f>
        <v>0</v>
      </c>
      <c r="K73" s="188">
        <f>'Ind AIS N°11a'!H14</f>
        <v>0</v>
      </c>
      <c r="L73" s="13">
        <f>'Ind AIS N°11a'!I14</f>
        <v>0</v>
      </c>
      <c r="M73" s="13">
        <f>'Ind AIS N°11a'!J14</f>
        <v>0</v>
      </c>
      <c r="N73" s="189">
        <f>'Ind AIS N°11a'!K14</f>
        <v>0</v>
      </c>
      <c r="O73" s="188">
        <f>'Ind AIS N°11a'!L14</f>
        <v>0</v>
      </c>
      <c r="P73" s="13">
        <f>'Ind AIS N°11a'!M14</f>
        <v>0</v>
      </c>
      <c r="Q73" s="13">
        <f>'Ind AIS N°11a'!N14</f>
        <v>0</v>
      </c>
      <c r="R73" s="14">
        <f>'Ind AIS N°11a'!O14</f>
        <v>0</v>
      </c>
      <c r="S73" s="190">
        <f>'Ind AIS N°11a'!P14</f>
        <v>0</v>
      </c>
      <c r="T73" s="13">
        <f>'Ind AIS N°11a'!Q14</f>
        <v>0</v>
      </c>
      <c r="U73" s="13">
        <f>'Ind AIS N°11a'!R14</f>
        <v>0</v>
      </c>
      <c r="V73" s="189">
        <f>'Ind AIS N°11a'!S14</f>
        <v>0</v>
      </c>
      <c r="W73" s="225"/>
      <c r="X73" s="223" t="str">
        <f>IF('Ind AIS N°11a'!U14=0,"",'Ind AIS N°11a'!U14)</f>
        <v/>
      </c>
    </row>
    <row r="74" spans="2:24" ht="30" customHeight="1" x14ac:dyDescent="0.2">
      <c r="B74" s="352"/>
      <c r="C74" s="313"/>
      <c r="D74" s="316"/>
      <c r="E74" s="319"/>
      <c r="F74" s="119" t="s">
        <v>122</v>
      </c>
      <c r="G74" s="188">
        <f>'Ind AIS N°11a'!D15</f>
        <v>0</v>
      </c>
      <c r="H74" s="13">
        <f>'Ind AIS N°11a'!E15</f>
        <v>0</v>
      </c>
      <c r="I74" s="13">
        <f>'Ind AIS N°11a'!F15</f>
        <v>0</v>
      </c>
      <c r="J74" s="14">
        <f>'Ind AIS N°11a'!G15</f>
        <v>0</v>
      </c>
      <c r="K74" s="188">
        <f>'Ind AIS N°11a'!H15</f>
        <v>0</v>
      </c>
      <c r="L74" s="13">
        <f>'Ind AIS N°11a'!I15</f>
        <v>0</v>
      </c>
      <c r="M74" s="13">
        <f>'Ind AIS N°11a'!J15</f>
        <v>0</v>
      </c>
      <c r="N74" s="189">
        <f>'Ind AIS N°11a'!K15</f>
        <v>0</v>
      </c>
      <c r="O74" s="188">
        <f>'Ind AIS N°11a'!L15</f>
        <v>0</v>
      </c>
      <c r="P74" s="13">
        <f>'Ind AIS N°11a'!M15</f>
        <v>0</v>
      </c>
      <c r="Q74" s="13">
        <f>'Ind AIS N°11a'!N15</f>
        <v>0</v>
      </c>
      <c r="R74" s="14">
        <f>'Ind AIS N°11a'!O15</f>
        <v>0</v>
      </c>
      <c r="S74" s="190">
        <f>'Ind AIS N°11a'!P15</f>
        <v>0</v>
      </c>
      <c r="T74" s="13">
        <f>'Ind AIS N°11a'!Q15</f>
        <v>0</v>
      </c>
      <c r="U74" s="13">
        <f>'Ind AIS N°11a'!R15</f>
        <v>0</v>
      </c>
      <c r="V74" s="189">
        <f>'Ind AIS N°11a'!S15</f>
        <v>0</v>
      </c>
      <c r="W74" s="225"/>
      <c r="X74" s="223" t="str">
        <f>IF('Ind AIS N°11a'!U15=0,"",'Ind AIS N°11a'!U15)</f>
        <v/>
      </c>
    </row>
    <row r="75" spans="2:24" ht="30" customHeight="1" x14ac:dyDescent="0.2">
      <c r="B75" s="352"/>
      <c r="C75" s="313"/>
      <c r="D75" s="316"/>
      <c r="E75" s="319"/>
      <c r="F75" s="119" t="s">
        <v>70</v>
      </c>
      <c r="G75" s="188">
        <f>'Ind AIS N°11a'!D16</f>
        <v>0</v>
      </c>
      <c r="H75" s="13">
        <f>'Ind AIS N°11a'!E16</f>
        <v>0</v>
      </c>
      <c r="I75" s="13">
        <f>'Ind AIS N°11a'!F16</f>
        <v>0</v>
      </c>
      <c r="J75" s="14">
        <f>'Ind AIS N°11a'!G16</f>
        <v>0</v>
      </c>
      <c r="K75" s="188">
        <f>'Ind AIS N°11a'!H16</f>
        <v>0</v>
      </c>
      <c r="L75" s="13">
        <f>'Ind AIS N°11a'!I16</f>
        <v>0</v>
      </c>
      <c r="M75" s="13">
        <f>'Ind AIS N°11a'!J16</f>
        <v>0</v>
      </c>
      <c r="N75" s="189">
        <f>'Ind AIS N°11a'!K16</f>
        <v>0</v>
      </c>
      <c r="O75" s="188">
        <f>'Ind AIS N°11a'!L16</f>
        <v>0</v>
      </c>
      <c r="P75" s="13">
        <f>'Ind AIS N°11a'!M16</f>
        <v>0</v>
      </c>
      <c r="Q75" s="13">
        <f>'Ind AIS N°11a'!N16</f>
        <v>0</v>
      </c>
      <c r="R75" s="14">
        <f>'Ind AIS N°11a'!O16</f>
        <v>0</v>
      </c>
      <c r="S75" s="190">
        <f>'Ind AIS N°11a'!P16</f>
        <v>0</v>
      </c>
      <c r="T75" s="13">
        <f>'Ind AIS N°11a'!Q16</f>
        <v>0</v>
      </c>
      <c r="U75" s="13">
        <f>'Ind AIS N°11a'!R16</f>
        <v>0</v>
      </c>
      <c r="V75" s="189">
        <f>'Ind AIS N°11a'!S16</f>
        <v>0</v>
      </c>
      <c r="W75" s="200" t="str">
        <f>IF('Ind AIS N°11a'!T16=0,"",'Ind AIS N°11a'!T16)</f>
        <v/>
      </c>
      <c r="X75" s="223" t="str">
        <f>IF('Ind AIS N°11a'!U16=0,"",'Ind AIS N°11a'!U16)</f>
        <v/>
      </c>
    </row>
    <row r="76" spans="2:24" ht="30" customHeight="1" thickBot="1" x14ac:dyDescent="0.25">
      <c r="B76" s="353"/>
      <c r="C76" s="314"/>
      <c r="D76" s="317"/>
      <c r="E76" s="320"/>
      <c r="F76" s="87" t="s">
        <v>0</v>
      </c>
      <c r="G76" s="85">
        <f>'Ind AIS N°11a'!D17</f>
        <v>0</v>
      </c>
      <c r="H76" s="83">
        <f>'Ind AIS N°11a'!E17</f>
        <v>0</v>
      </c>
      <c r="I76" s="83">
        <f>'Ind AIS N°11a'!F17</f>
        <v>0</v>
      </c>
      <c r="J76" s="84">
        <f>'Ind AIS N°11a'!G17</f>
        <v>0</v>
      </c>
      <c r="K76" s="85">
        <f>'Ind AIS N°11a'!H17</f>
        <v>0</v>
      </c>
      <c r="L76" s="83">
        <f>'Ind AIS N°11a'!I17</f>
        <v>0</v>
      </c>
      <c r="M76" s="83">
        <f>'Ind AIS N°11a'!J17</f>
        <v>0</v>
      </c>
      <c r="N76" s="88">
        <f>'Ind AIS N°11a'!K17</f>
        <v>0</v>
      </c>
      <c r="O76" s="85">
        <f>'Ind AIS N°11a'!L17</f>
        <v>0</v>
      </c>
      <c r="P76" s="83">
        <f>'Ind AIS N°11a'!M17</f>
        <v>0</v>
      </c>
      <c r="Q76" s="83">
        <f>'Ind AIS N°11a'!N17</f>
        <v>0</v>
      </c>
      <c r="R76" s="84">
        <f>'Ind AIS N°11a'!O17</f>
        <v>0</v>
      </c>
      <c r="S76" s="86">
        <f>'Ind AIS N°11a'!P17</f>
        <v>0</v>
      </c>
      <c r="T76" s="83">
        <f>'Ind AIS N°11a'!Q17</f>
        <v>0</v>
      </c>
      <c r="U76" s="83">
        <f>'Ind AIS N°11a'!R17</f>
        <v>0</v>
      </c>
      <c r="V76" s="88">
        <f>'Ind AIS N°11a'!S17</f>
        <v>0</v>
      </c>
      <c r="W76" s="204"/>
      <c r="X76" s="226"/>
    </row>
    <row r="77" spans="2:24" ht="30" customHeight="1" x14ac:dyDescent="0.2">
      <c r="B77" s="352" t="s">
        <v>103</v>
      </c>
      <c r="C77" s="313" t="s">
        <v>9</v>
      </c>
      <c r="D77" s="316" t="s">
        <v>109</v>
      </c>
      <c r="E77" s="318" t="s">
        <v>220</v>
      </c>
      <c r="F77" s="116" t="s">
        <v>115</v>
      </c>
      <c r="G77" s="191">
        <f>'Ind AIS N°11b'!D8</f>
        <v>0</v>
      </c>
      <c r="H77" s="192">
        <f>'Ind AIS N°11b'!E8</f>
        <v>0</v>
      </c>
      <c r="I77" s="192">
        <f>'Ind AIS N°11b'!F8</f>
        <v>0</v>
      </c>
      <c r="J77" s="193">
        <f>'Ind AIS N°11b'!G8</f>
        <v>0</v>
      </c>
      <c r="K77" s="191">
        <f>'Ind AIS N°11b'!H8</f>
        <v>0</v>
      </c>
      <c r="L77" s="192">
        <f>'Ind AIS N°11b'!I8</f>
        <v>0</v>
      </c>
      <c r="M77" s="192">
        <f>'Ind AIS N°11b'!J8</f>
        <v>0</v>
      </c>
      <c r="N77" s="194">
        <f>'Ind AIS N°11b'!K8</f>
        <v>0</v>
      </c>
      <c r="O77" s="191">
        <f>'Ind AIS N°11b'!L8</f>
        <v>0</v>
      </c>
      <c r="P77" s="192">
        <f>'Ind AIS N°11b'!M8</f>
        <v>0</v>
      </c>
      <c r="Q77" s="192">
        <f>'Ind AIS N°11b'!N8</f>
        <v>0</v>
      </c>
      <c r="R77" s="193">
        <f>'Ind AIS N°11b'!O8</f>
        <v>0</v>
      </c>
      <c r="S77" s="195">
        <f>'Ind AIS N°11b'!P8</f>
        <v>0</v>
      </c>
      <c r="T77" s="192">
        <f>'Ind AIS N°11b'!Q8</f>
        <v>0</v>
      </c>
      <c r="U77" s="192">
        <f>'Ind AIS N°11b'!R8</f>
        <v>0</v>
      </c>
      <c r="V77" s="194">
        <f>'Ind AIS N°11b'!S8</f>
        <v>0</v>
      </c>
      <c r="W77" s="220" t="str">
        <f>IF('Ind AIS N°11b'!T8=0,"",'Ind AIS N°11b'!T8)</f>
        <v/>
      </c>
      <c r="X77" s="197" t="str">
        <f>IF('Ind AIS N°11b'!U8=0,"",'Ind AIS N°11b'!U8)</f>
        <v/>
      </c>
    </row>
    <row r="78" spans="2:24" ht="30" customHeight="1" x14ac:dyDescent="0.2">
      <c r="B78" s="352"/>
      <c r="C78" s="313"/>
      <c r="D78" s="316"/>
      <c r="E78" s="319"/>
      <c r="F78" s="118" t="s">
        <v>116</v>
      </c>
      <c r="G78" s="188">
        <f>'Ind AIS N°11b'!D9</f>
        <v>0</v>
      </c>
      <c r="H78" s="13">
        <f>'Ind AIS N°11b'!E9</f>
        <v>0</v>
      </c>
      <c r="I78" s="13">
        <f>'Ind AIS N°11b'!F9</f>
        <v>0</v>
      </c>
      <c r="J78" s="14">
        <f>'Ind AIS N°11b'!G9</f>
        <v>0</v>
      </c>
      <c r="K78" s="188">
        <f>'Ind AIS N°11b'!H9</f>
        <v>0</v>
      </c>
      <c r="L78" s="13">
        <f>'Ind AIS N°11b'!I9</f>
        <v>0</v>
      </c>
      <c r="M78" s="13">
        <f>'Ind AIS N°11b'!J9</f>
        <v>0</v>
      </c>
      <c r="N78" s="189">
        <f>'Ind AIS N°11b'!K9</f>
        <v>0</v>
      </c>
      <c r="O78" s="188">
        <f>'Ind AIS N°11b'!L9</f>
        <v>0</v>
      </c>
      <c r="P78" s="13">
        <f>'Ind AIS N°11b'!M9</f>
        <v>0</v>
      </c>
      <c r="Q78" s="13">
        <f>'Ind AIS N°11b'!N9</f>
        <v>0</v>
      </c>
      <c r="R78" s="14">
        <f>'Ind AIS N°11b'!O9</f>
        <v>0</v>
      </c>
      <c r="S78" s="190">
        <f>'Ind AIS N°11b'!P9</f>
        <v>0</v>
      </c>
      <c r="T78" s="13">
        <f>'Ind AIS N°11b'!Q9</f>
        <v>0</v>
      </c>
      <c r="U78" s="13">
        <f>'Ind AIS N°11b'!R9</f>
        <v>0</v>
      </c>
      <c r="V78" s="189">
        <f>'Ind AIS N°11b'!S9</f>
        <v>0</v>
      </c>
      <c r="W78" s="200" t="str">
        <f>IF('Ind AIS N°11b'!T9=0,"",'Ind AIS N°11b'!T9)</f>
        <v/>
      </c>
      <c r="X78" s="199" t="str">
        <f>IF('Ind AIS N°11b'!U9=0,"",'Ind AIS N°11b'!U9)</f>
        <v/>
      </c>
    </row>
    <row r="79" spans="2:24" ht="30" customHeight="1" x14ac:dyDescent="0.2">
      <c r="B79" s="352"/>
      <c r="C79" s="313"/>
      <c r="D79" s="316"/>
      <c r="E79" s="319"/>
      <c r="F79" s="117" t="s">
        <v>117</v>
      </c>
      <c r="G79" s="188">
        <f>'Ind AIS N°11b'!D10</f>
        <v>0</v>
      </c>
      <c r="H79" s="13">
        <f>'Ind AIS N°11b'!E10</f>
        <v>0</v>
      </c>
      <c r="I79" s="13">
        <f>'Ind AIS N°11b'!F10</f>
        <v>0</v>
      </c>
      <c r="J79" s="14">
        <f>'Ind AIS N°11b'!G10</f>
        <v>0</v>
      </c>
      <c r="K79" s="188">
        <f>'Ind AIS N°11b'!H10</f>
        <v>0</v>
      </c>
      <c r="L79" s="13">
        <f>'Ind AIS N°11b'!I10</f>
        <v>0</v>
      </c>
      <c r="M79" s="13">
        <f>'Ind AIS N°11b'!J10</f>
        <v>0</v>
      </c>
      <c r="N79" s="189">
        <f>'Ind AIS N°11b'!K10</f>
        <v>0</v>
      </c>
      <c r="O79" s="188">
        <f>'Ind AIS N°11b'!L10</f>
        <v>0</v>
      </c>
      <c r="P79" s="13">
        <f>'Ind AIS N°11b'!M10</f>
        <v>0</v>
      </c>
      <c r="Q79" s="13">
        <f>'Ind AIS N°11b'!N10</f>
        <v>0</v>
      </c>
      <c r="R79" s="14">
        <f>'Ind AIS N°11b'!O10</f>
        <v>0</v>
      </c>
      <c r="S79" s="190">
        <f>'Ind AIS N°11b'!P10</f>
        <v>0</v>
      </c>
      <c r="T79" s="13">
        <f>'Ind AIS N°11b'!Q10</f>
        <v>0</v>
      </c>
      <c r="U79" s="13">
        <f>'Ind AIS N°11b'!R10</f>
        <v>0</v>
      </c>
      <c r="V79" s="189">
        <f>'Ind AIS N°11b'!S10</f>
        <v>0</v>
      </c>
      <c r="W79" s="200" t="str">
        <f>IF('Ind AIS N°11b'!T10=0,"",'Ind AIS N°11b'!T10)</f>
        <v/>
      </c>
      <c r="X79" s="199" t="str">
        <f>IF('Ind AIS N°11b'!U10=0,"",'Ind AIS N°11b'!U10)</f>
        <v/>
      </c>
    </row>
    <row r="80" spans="2:24" ht="30" customHeight="1" x14ac:dyDescent="0.2">
      <c r="B80" s="352"/>
      <c r="C80" s="313"/>
      <c r="D80" s="316"/>
      <c r="E80" s="319"/>
      <c r="F80" s="117" t="s">
        <v>118</v>
      </c>
      <c r="G80" s="188">
        <f>'Ind AIS N°11b'!D11</f>
        <v>0</v>
      </c>
      <c r="H80" s="13">
        <f>'Ind AIS N°11b'!E11</f>
        <v>0</v>
      </c>
      <c r="I80" s="13">
        <f>'Ind AIS N°11b'!F11</f>
        <v>0</v>
      </c>
      <c r="J80" s="14">
        <f>'Ind AIS N°11b'!G11</f>
        <v>0</v>
      </c>
      <c r="K80" s="188">
        <f>'Ind AIS N°11b'!H11</f>
        <v>0</v>
      </c>
      <c r="L80" s="13">
        <f>'Ind AIS N°11b'!I11</f>
        <v>0</v>
      </c>
      <c r="M80" s="13">
        <f>'Ind AIS N°11b'!J11</f>
        <v>0</v>
      </c>
      <c r="N80" s="189">
        <f>'Ind AIS N°11b'!K11</f>
        <v>0</v>
      </c>
      <c r="O80" s="188">
        <f>'Ind AIS N°11b'!L11</f>
        <v>0</v>
      </c>
      <c r="P80" s="13">
        <f>'Ind AIS N°11b'!M11</f>
        <v>0</v>
      </c>
      <c r="Q80" s="13">
        <f>'Ind AIS N°11b'!N11</f>
        <v>0</v>
      </c>
      <c r="R80" s="14">
        <f>'Ind AIS N°11b'!O11</f>
        <v>0</v>
      </c>
      <c r="S80" s="190">
        <f>'Ind AIS N°11b'!P11</f>
        <v>0</v>
      </c>
      <c r="T80" s="13">
        <f>'Ind AIS N°11b'!Q11</f>
        <v>0</v>
      </c>
      <c r="U80" s="13">
        <f>'Ind AIS N°11b'!R11</f>
        <v>0</v>
      </c>
      <c r="V80" s="189">
        <f>'Ind AIS N°11b'!S11</f>
        <v>0</v>
      </c>
      <c r="W80" s="224"/>
      <c r="X80" s="199" t="str">
        <f>IF('Ind AIS N°11b'!U11=0,"",'Ind AIS N°11b'!U11)</f>
        <v/>
      </c>
    </row>
    <row r="81" spans="2:24" ht="30" customHeight="1" x14ac:dyDescent="0.2">
      <c r="B81" s="352"/>
      <c r="C81" s="313"/>
      <c r="D81" s="316"/>
      <c r="E81" s="319"/>
      <c r="F81" s="117" t="s">
        <v>119</v>
      </c>
      <c r="G81" s="188">
        <f>'Ind AIS N°11b'!D12</f>
        <v>0</v>
      </c>
      <c r="H81" s="13">
        <f>'Ind AIS N°11b'!E12</f>
        <v>0</v>
      </c>
      <c r="I81" s="13">
        <f>'Ind AIS N°11b'!F12</f>
        <v>0</v>
      </c>
      <c r="J81" s="14">
        <f>'Ind AIS N°11b'!G12</f>
        <v>0</v>
      </c>
      <c r="K81" s="188">
        <f>'Ind AIS N°11b'!H12</f>
        <v>0</v>
      </c>
      <c r="L81" s="13">
        <f>'Ind AIS N°11b'!I12</f>
        <v>0</v>
      </c>
      <c r="M81" s="13">
        <f>'Ind AIS N°11b'!J12</f>
        <v>0</v>
      </c>
      <c r="N81" s="189">
        <f>'Ind AIS N°11b'!K12</f>
        <v>0</v>
      </c>
      <c r="O81" s="188">
        <f>'Ind AIS N°11b'!L12</f>
        <v>0</v>
      </c>
      <c r="P81" s="13">
        <f>'Ind AIS N°11b'!M12</f>
        <v>0</v>
      </c>
      <c r="Q81" s="13">
        <f>'Ind AIS N°11b'!N12</f>
        <v>0</v>
      </c>
      <c r="R81" s="14">
        <f>'Ind AIS N°11b'!O12</f>
        <v>0</v>
      </c>
      <c r="S81" s="190">
        <f>'Ind AIS N°11b'!P12</f>
        <v>0</v>
      </c>
      <c r="T81" s="13">
        <f>'Ind AIS N°11b'!Q12</f>
        <v>0</v>
      </c>
      <c r="U81" s="13">
        <f>'Ind AIS N°11b'!R12</f>
        <v>0</v>
      </c>
      <c r="V81" s="189">
        <f>'Ind AIS N°11b'!S12</f>
        <v>0</v>
      </c>
      <c r="W81" s="225"/>
      <c r="X81" s="199" t="str">
        <f>IF('Ind AIS N°11b'!U12=0,"",'Ind AIS N°11b'!U12)</f>
        <v/>
      </c>
    </row>
    <row r="82" spans="2:24" ht="30" customHeight="1" x14ac:dyDescent="0.2">
      <c r="B82" s="352"/>
      <c r="C82" s="313"/>
      <c r="D82" s="316"/>
      <c r="E82" s="319"/>
      <c r="F82" s="117" t="s">
        <v>120</v>
      </c>
      <c r="G82" s="188">
        <f>'Ind AIS N°11b'!D13</f>
        <v>0</v>
      </c>
      <c r="H82" s="13">
        <f>'Ind AIS N°11b'!E13</f>
        <v>0</v>
      </c>
      <c r="I82" s="13">
        <f>'Ind AIS N°11b'!F13</f>
        <v>0</v>
      </c>
      <c r="J82" s="14">
        <f>'Ind AIS N°11b'!G13</f>
        <v>0</v>
      </c>
      <c r="K82" s="188">
        <f>'Ind AIS N°11b'!H13</f>
        <v>0</v>
      </c>
      <c r="L82" s="13">
        <f>'Ind AIS N°11b'!I13</f>
        <v>0</v>
      </c>
      <c r="M82" s="13">
        <f>'Ind AIS N°11b'!J13</f>
        <v>0</v>
      </c>
      <c r="N82" s="189">
        <f>'Ind AIS N°11b'!K13</f>
        <v>0</v>
      </c>
      <c r="O82" s="188">
        <f>'Ind AIS N°11b'!L13</f>
        <v>0</v>
      </c>
      <c r="P82" s="13">
        <f>'Ind AIS N°11b'!M13</f>
        <v>0</v>
      </c>
      <c r="Q82" s="13">
        <f>'Ind AIS N°11b'!N13</f>
        <v>0</v>
      </c>
      <c r="R82" s="14">
        <f>'Ind AIS N°11b'!O13</f>
        <v>0</v>
      </c>
      <c r="S82" s="190">
        <f>'Ind AIS N°11b'!P13</f>
        <v>0</v>
      </c>
      <c r="T82" s="13">
        <f>'Ind AIS N°11b'!Q13</f>
        <v>0</v>
      </c>
      <c r="U82" s="13">
        <f>'Ind AIS N°11b'!R13</f>
        <v>0</v>
      </c>
      <c r="V82" s="189">
        <f>'Ind AIS N°11b'!S13</f>
        <v>0</v>
      </c>
      <c r="W82" s="225"/>
      <c r="X82" s="199" t="str">
        <f>IF('Ind AIS N°11b'!U13=0,"",'Ind AIS N°11b'!U13)</f>
        <v/>
      </c>
    </row>
    <row r="83" spans="2:24" ht="30" customHeight="1" x14ac:dyDescent="0.2">
      <c r="B83" s="352"/>
      <c r="C83" s="313"/>
      <c r="D83" s="316"/>
      <c r="E83" s="319"/>
      <c r="F83" s="118" t="s">
        <v>121</v>
      </c>
      <c r="G83" s="188">
        <f>'Ind AIS N°11b'!D14</f>
        <v>0</v>
      </c>
      <c r="H83" s="13">
        <f>'Ind AIS N°11b'!E14</f>
        <v>0</v>
      </c>
      <c r="I83" s="13">
        <f>'Ind AIS N°11b'!F14</f>
        <v>0</v>
      </c>
      <c r="J83" s="14">
        <f>'Ind AIS N°11b'!G14</f>
        <v>0</v>
      </c>
      <c r="K83" s="188">
        <f>'Ind AIS N°11b'!H14</f>
        <v>0</v>
      </c>
      <c r="L83" s="13">
        <f>'Ind AIS N°11b'!I14</f>
        <v>0</v>
      </c>
      <c r="M83" s="13">
        <f>'Ind AIS N°11b'!J14</f>
        <v>0</v>
      </c>
      <c r="N83" s="189">
        <f>'Ind AIS N°11b'!K14</f>
        <v>0</v>
      </c>
      <c r="O83" s="188">
        <f>'Ind AIS N°11b'!L14</f>
        <v>0</v>
      </c>
      <c r="P83" s="13">
        <f>'Ind AIS N°11b'!M14</f>
        <v>0</v>
      </c>
      <c r="Q83" s="13">
        <f>'Ind AIS N°11b'!N14</f>
        <v>0</v>
      </c>
      <c r="R83" s="14">
        <f>'Ind AIS N°11b'!O14</f>
        <v>0</v>
      </c>
      <c r="S83" s="190">
        <f>'Ind AIS N°11b'!P14</f>
        <v>0</v>
      </c>
      <c r="T83" s="13">
        <f>'Ind AIS N°11b'!Q14</f>
        <v>0</v>
      </c>
      <c r="U83" s="13">
        <f>'Ind AIS N°11b'!R14</f>
        <v>0</v>
      </c>
      <c r="V83" s="189">
        <f>'Ind AIS N°11b'!S14</f>
        <v>0</v>
      </c>
      <c r="W83" s="225"/>
      <c r="X83" s="199" t="str">
        <f>IF('Ind AIS N°11b'!U14=0,"",'Ind AIS N°11b'!U14)</f>
        <v/>
      </c>
    </row>
    <row r="84" spans="2:24" ht="30" customHeight="1" x14ac:dyDescent="0.2">
      <c r="B84" s="352"/>
      <c r="C84" s="313"/>
      <c r="D84" s="316"/>
      <c r="E84" s="319"/>
      <c r="F84" s="119" t="s">
        <v>122</v>
      </c>
      <c r="G84" s="188">
        <f>'Ind AIS N°11b'!D15</f>
        <v>0</v>
      </c>
      <c r="H84" s="13">
        <f>'Ind AIS N°11b'!E15</f>
        <v>0</v>
      </c>
      <c r="I84" s="13">
        <f>'Ind AIS N°11b'!F15</f>
        <v>0</v>
      </c>
      <c r="J84" s="14">
        <f>'Ind AIS N°11b'!G15</f>
        <v>0</v>
      </c>
      <c r="K84" s="188">
        <f>'Ind AIS N°11b'!H15</f>
        <v>0</v>
      </c>
      <c r="L84" s="13">
        <f>'Ind AIS N°11b'!I15</f>
        <v>0</v>
      </c>
      <c r="M84" s="13">
        <f>'Ind AIS N°11b'!J15</f>
        <v>0</v>
      </c>
      <c r="N84" s="189">
        <f>'Ind AIS N°11b'!K15</f>
        <v>0</v>
      </c>
      <c r="O84" s="188">
        <f>'Ind AIS N°11b'!L15</f>
        <v>0</v>
      </c>
      <c r="P84" s="13">
        <f>'Ind AIS N°11b'!M15</f>
        <v>0</v>
      </c>
      <c r="Q84" s="13">
        <f>'Ind AIS N°11b'!N15</f>
        <v>0</v>
      </c>
      <c r="R84" s="14">
        <f>'Ind AIS N°11b'!O15</f>
        <v>0</v>
      </c>
      <c r="S84" s="190">
        <f>'Ind AIS N°11b'!P15</f>
        <v>0</v>
      </c>
      <c r="T84" s="13">
        <f>'Ind AIS N°11b'!Q15</f>
        <v>0</v>
      </c>
      <c r="U84" s="13">
        <f>'Ind AIS N°11b'!R15</f>
        <v>0</v>
      </c>
      <c r="V84" s="189">
        <f>'Ind AIS N°11b'!S15</f>
        <v>0</v>
      </c>
      <c r="W84" s="225"/>
      <c r="X84" s="199" t="str">
        <f>IF('Ind AIS N°11b'!U15=0,"",'Ind AIS N°11b'!U15)</f>
        <v/>
      </c>
    </row>
    <row r="85" spans="2:24" ht="30" customHeight="1" x14ac:dyDescent="0.2">
      <c r="B85" s="352"/>
      <c r="C85" s="313"/>
      <c r="D85" s="316"/>
      <c r="E85" s="319"/>
      <c r="F85" s="119" t="s">
        <v>70</v>
      </c>
      <c r="G85" s="188">
        <f>'Ind AIS N°11b'!D16</f>
        <v>0</v>
      </c>
      <c r="H85" s="13">
        <f>'Ind AIS N°11b'!E16</f>
        <v>0</v>
      </c>
      <c r="I85" s="13">
        <f>'Ind AIS N°11b'!F16</f>
        <v>0</v>
      </c>
      <c r="J85" s="14">
        <f>'Ind AIS N°11b'!G16</f>
        <v>0</v>
      </c>
      <c r="K85" s="188">
        <f>'Ind AIS N°11b'!H16</f>
        <v>0</v>
      </c>
      <c r="L85" s="13">
        <f>'Ind AIS N°11b'!I16</f>
        <v>0</v>
      </c>
      <c r="M85" s="13">
        <f>'Ind AIS N°11b'!J16</f>
        <v>0</v>
      </c>
      <c r="N85" s="189">
        <f>'Ind AIS N°11b'!K16</f>
        <v>0</v>
      </c>
      <c r="O85" s="188">
        <f>'Ind AIS N°11b'!L16</f>
        <v>0</v>
      </c>
      <c r="P85" s="13">
        <f>'Ind AIS N°11b'!M16</f>
        <v>0</v>
      </c>
      <c r="Q85" s="13">
        <f>'Ind AIS N°11b'!N16</f>
        <v>0</v>
      </c>
      <c r="R85" s="14">
        <f>'Ind AIS N°11b'!O16</f>
        <v>0</v>
      </c>
      <c r="S85" s="190">
        <f>'Ind AIS N°11b'!P16</f>
        <v>0</v>
      </c>
      <c r="T85" s="13">
        <f>'Ind AIS N°11b'!Q16</f>
        <v>0</v>
      </c>
      <c r="U85" s="13">
        <f>'Ind AIS N°11b'!R16</f>
        <v>0</v>
      </c>
      <c r="V85" s="189">
        <f>'Ind AIS N°11b'!S16</f>
        <v>0</v>
      </c>
      <c r="W85" s="200" t="str">
        <f>IF('Ind AIS N°11b'!T16=0,"",'Ind AIS N°11b'!T16)</f>
        <v/>
      </c>
      <c r="X85" s="227" t="str">
        <f>IF('Ind AIS N°11b'!U16=0,"",'Ind AIS N°11b'!U16)</f>
        <v/>
      </c>
    </row>
    <row r="86" spans="2:24" ht="30" customHeight="1" thickBot="1" x14ac:dyDescent="0.25">
      <c r="B86" s="353"/>
      <c r="C86" s="314"/>
      <c r="D86" s="317"/>
      <c r="E86" s="320"/>
      <c r="F86" s="87" t="s">
        <v>0</v>
      </c>
      <c r="G86" s="85">
        <f>'Ind AIS N°11b'!D17</f>
        <v>0</v>
      </c>
      <c r="H86" s="83">
        <f>'Ind AIS N°11b'!E17</f>
        <v>0</v>
      </c>
      <c r="I86" s="83">
        <f>'Ind AIS N°11b'!F17</f>
        <v>0</v>
      </c>
      <c r="J86" s="84">
        <f>'Ind AIS N°11b'!G17</f>
        <v>0</v>
      </c>
      <c r="K86" s="85">
        <f>'Ind AIS N°11b'!H17</f>
        <v>0</v>
      </c>
      <c r="L86" s="83">
        <f>'Ind AIS N°11b'!I17</f>
        <v>0</v>
      </c>
      <c r="M86" s="83">
        <f>'Ind AIS N°11b'!J17</f>
        <v>0</v>
      </c>
      <c r="N86" s="88">
        <f>'Ind AIS N°11b'!K17</f>
        <v>0</v>
      </c>
      <c r="O86" s="85">
        <f>'Ind AIS N°11b'!L17</f>
        <v>0</v>
      </c>
      <c r="P86" s="83">
        <f>'Ind AIS N°11b'!M17</f>
        <v>0</v>
      </c>
      <c r="Q86" s="83">
        <f>'Ind AIS N°11b'!N17</f>
        <v>0</v>
      </c>
      <c r="R86" s="84">
        <f>'Ind AIS N°11b'!O17</f>
        <v>0</v>
      </c>
      <c r="S86" s="86">
        <f>'Ind AIS N°11b'!P17</f>
        <v>0</v>
      </c>
      <c r="T86" s="83">
        <f>'Ind AIS N°11b'!Q17</f>
        <v>0</v>
      </c>
      <c r="U86" s="83">
        <f>'Ind AIS N°11b'!R17</f>
        <v>0</v>
      </c>
      <c r="V86" s="88">
        <f>'Ind AIS N°11b'!S17</f>
        <v>0</v>
      </c>
      <c r="W86" s="204"/>
      <c r="X86" s="226"/>
    </row>
    <row r="87" spans="2:24" ht="15" customHeight="1" thickBot="1" x14ac:dyDescent="0.25">
      <c r="B87" s="74"/>
      <c r="C87" s="74"/>
      <c r="D87" s="74"/>
      <c r="E87" s="74"/>
      <c r="F87" s="74"/>
      <c r="G87" s="75"/>
      <c r="H87" s="75"/>
      <c r="I87" s="75"/>
      <c r="J87" s="75"/>
      <c r="K87" s="75"/>
      <c r="L87" s="75"/>
      <c r="M87" s="75"/>
      <c r="N87" s="75"/>
      <c r="O87" s="75"/>
      <c r="P87" s="75"/>
      <c r="Q87" s="75"/>
      <c r="R87" s="75"/>
      <c r="S87" s="75"/>
      <c r="T87" s="75"/>
      <c r="U87" s="75"/>
      <c r="V87" s="75"/>
    </row>
    <row r="88" spans="2:24" ht="30" customHeight="1" thickBot="1" x14ac:dyDescent="0.25">
      <c r="B88" s="323" t="s">
        <v>111</v>
      </c>
      <c r="C88" s="324"/>
      <c r="D88" s="324"/>
      <c r="E88" s="324"/>
      <c r="F88" s="324"/>
      <c r="G88" s="324"/>
      <c r="H88" s="324"/>
      <c r="I88" s="324"/>
      <c r="J88" s="324"/>
      <c r="K88" s="324"/>
      <c r="L88" s="324"/>
      <c r="M88" s="324"/>
      <c r="N88" s="324"/>
      <c r="O88" s="324"/>
      <c r="P88" s="324"/>
      <c r="Q88" s="324"/>
      <c r="R88" s="324"/>
      <c r="S88" s="324"/>
      <c r="T88" s="324"/>
      <c r="U88" s="324"/>
      <c r="V88" s="324"/>
      <c r="W88" s="324"/>
      <c r="X88" s="325"/>
    </row>
    <row r="89" spans="2:24" ht="30" customHeight="1" x14ac:dyDescent="0.2">
      <c r="B89" s="329" t="s">
        <v>136</v>
      </c>
      <c r="C89" s="331" t="s">
        <v>137</v>
      </c>
      <c r="D89" s="333" t="s">
        <v>102</v>
      </c>
      <c r="E89" s="335" t="s">
        <v>101</v>
      </c>
      <c r="F89" s="333"/>
      <c r="G89" s="326" t="s">
        <v>236</v>
      </c>
      <c r="H89" s="327"/>
      <c r="I89" s="327"/>
      <c r="J89" s="328"/>
      <c r="K89" s="308" t="s">
        <v>237</v>
      </c>
      <c r="L89" s="309"/>
      <c r="M89" s="309"/>
      <c r="N89" s="310"/>
      <c r="O89" s="308" t="s">
        <v>238</v>
      </c>
      <c r="P89" s="309"/>
      <c r="Q89" s="309"/>
      <c r="R89" s="311"/>
      <c r="S89" s="308" t="s">
        <v>239</v>
      </c>
      <c r="T89" s="309"/>
      <c r="U89" s="309"/>
      <c r="V89" s="310"/>
      <c r="W89" s="321" t="s">
        <v>240</v>
      </c>
      <c r="X89" s="322"/>
    </row>
    <row r="90" spans="2:24" ht="60" customHeight="1" thickBot="1" x14ac:dyDescent="0.25">
      <c r="B90" s="330"/>
      <c r="C90" s="332"/>
      <c r="D90" s="334"/>
      <c r="E90" s="336"/>
      <c r="F90" s="334"/>
      <c r="G90" s="32" t="s">
        <v>0</v>
      </c>
      <c r="H90" s="112" t="s">
        <v>49</v>
      </c>
      <c r="I90" s="112" t="s">
        <v>1</v>
      </c>
      <c r="J90" s="213" t="s">
        <v>50</v>
      </c>
      <c r="K90" s="32" t="s">
        <v>0</v>
      </c>
      <c r="L90" s="112" t="s">
        <v>49</v>
      </c>
      <c r="M90" s="112" t="s">
        <v>1</v>
      </c>
      <c r="N90" s="33" t="s">
        <v>50</v>
      </c>
      <c r="O90" s="32" t="s">
        <v>0</v>
      </c>
      <c r="P90" s="112" t="s">
        <v>49</v>
      </c>
      <c r="Q90" s="112" t="s">
        <v>1</v>
      </c>
      <c r="R90" s="213" t="s">
        <v>50</v>
      </c>
      <c r="S90" s="32" t="s">
        <v>0</v>
      </c>
      <c r="T90" s="112" t="s">
        <v>49</v>
      </c>
      <c r="U90" s="112" t="s">
        <v>1</v>
      </c>
      <c r="V90" s="33" t="s">
        <v>50</v>
      </c>
      <c r="W90" s="6" t="s">
        <v>62</v>
      </c>
      <c r="X90" s="8" t="s">
        <v>139</v>
      </c>
    </row>
    <row r="91" spans="2:24" ht="30" customHeight="1" x14ac:dyDescent="0.2">
      <c r="B91" s="349" t="s">
        <v>103</v>
      </c>
      <c r="C91" s="349">
        <v>14</v>
      </c>
      <c r="D91" s="346" t="s">
        <v>110</v>
      </c>
      <c r="E91" s="318" t="s">
        <v>219</v>
      </c>
      <c r="F91" s="230" t="s">
        <v>115</v>
      </c>
      <c r="G91" s="191">
        <f>'Ind AIS N°14'!D8</f>
        <v>0</v>
      </c>
      <c r="H91" s="192">
        <f>'Ind AIS N°14'!E8</f>
        <v>0</v>
      </c>
      <c r="I91" s="192">
        <f>'Ind AIS N°14'!F8</f>
        <v>0</v>
      </c>
      <c r="J91" s="193">
        <f>'Ind AIS N°14'!G8</f>
        <v>0</v>
      </c>
      <c r="K91" s="191">
        <f>'Ind AIS N°14'!H8</f>
        <v>0</v>
      </c>
      <c r="L91" s="192">
        <f>'Ind AIS N°14'!I8</f>
        <v>0</v>
      </c>
      <c r="M91" s="192">
        <f>'Ind AIS N°14'!J8</f>
        <v>0</v>
      </c>
      <c r="N91" s="194">
        <f>'Ind AIS N°14'!K8</f>
        <v>0</v>
      </c>
      <c r="O91" s="191">
        <f>'Ind AIS N°14'!L8</f>
        <v>0</v>
      </c>
      <c r="P91" s="192">
        <f>'Ind AIS N°14'!M8</f>
        <v>0</v>
      </c>
      <c r="Q91" s="192">
        <f>'Ind AIS N°14'!N8</f>
        <v>0</v>
      </c>
      <c r="R91" s="193">
        <f>'Ind AIS N°14'!O8</f>
        <v>0</v>
      </c>
      <c r="S91" s="195">
        <f>'Ind AIS N°14'!P8</f>
        <v>0</v>
      </c>
      <c r="T91" s="192">
        <f>'Ind AIS N°14'!Q8</f>
        <v>0</v>
      </c>
      <c r="U91" s="192">
        <f>'Ind AIS N°14'!R8</f>
        <v>0</v>
      </c>
      <c r="V91" s="194">
        <f>'Ind AIS N°14'!S8</f>
        <v>0</v>
      </c>
      <c r="W91" s="80" t="str">
        <f>IF('Ind AIS N°14'!T8=0,"",'Ind AIS N°14'!T8)</f>
        <v/>
      </c>
      <c r="X91" s="78" t="str">
        <f>IF('Ind AIS N°14'!U8=0,"",'Ind AIS N°14'!U8)</f>
        <v/>
      </c>
    </row>
    <row r="92" spans="2:24" ht="30" customHeight="1" x14ac:dyDescent="0.2">
      <c r="B92" s="350"/>
      <c r="C92" s="350"/>
      <c r="D92" s="347"/>
      <c r="E92" s="319"/>
      <c r="F92" s="231" t="s">
        <v>116</v>
      </c>
      <c r="G92" s="188">
        <f>'Ind AIS N°14'!D9</f>
        <v>0</v>
      </c>
      <c r="H92" s="13">
        <f>'Ind AIS N°14'!E9</f>
        <v>0</v>
      </c>
      <c r="I92" s="13">
        <f>'Ind AIS N°14'!F9</f>
        <v>0</v>
      </c>
      <c r="J92" s="14">
        <f>'Ind AIS N°14'!G9</f>
        <v>0</v>
      </c>
      <c r="K92" s="188">
        <f>'Ind AIS N°14'!H9</f>
        <v>0</v>
      </c>
      <c r="L92" s="13">
        <f>'Ind AIS N°14'!I9</f>
        <v>0</v>
      </c>
      <c r="M92" s="13">
        <f>'Ind AIS N°14'!J9</f>
        <v>0</v>
      </c>
      <c r="N92" s="189">
        <f>'Ind AIS N°14'!K9</f>
        <v>0</v>
      </c>
      <c r="O92" s="188">
        <f>'Ind AIS N°14'!L9</f>
        <v>0</v>
      </c>
      <c r="P92" s="13">
        <f>'Ind AIS N°14'!M9</f>
        <v>0</v>
      </c>
      <c r="Q92" s="13">
        <f>'Ind AIS N°14'!N9</f>
        <v>0</v>
      </c>
      <c r="R92" s="14">
        <f>'Ind AIS N°14'!O9</f>
        <v>0</v>
      </c>
      <c r="S92" s="190">
        <f>'Ind AIS N°14'!P9</f>
        <v>0</v>
      </c>
      <c r="T92" s="13">
        <f>'Ind AIS N°14'!Q9</f>
        <v>0</v>
      </c>
      <c r="U92" s="13">
        <f>'Ind AIS N°14'!R9</f>
        <v>0</v>
      </c>
      <c r="V92" s="189">
        <f>'Ind AIS N°14'!S9</f>
        <v>0</v>
      </c>
      <c r="W92" s="69" t="str">
        <f>IF('Ind AIS N°14'!T9=0,"",'Ind AIS N°14'!T9)</f>
        <v/>
      </c>
      <c r="X92" s="70" t="str">
        <f>IF('Ind AIS N°14'!U9=0,"",'Ind AIS N°14'!U9)</f>
        <v/>
      </c>
    </row>
    <row r="93" spans="2:24" ht="30" customHeight="1" x14ac:dyDescent="0.2">
      <c r="B93" s="350"/>
      <c r="C93" s="350"/>
      <c r="D93" s="347"/>
      <c r="E93" s="319"/>
      <c r="F93" s="232" t="s">
        <v>117</v>
      </c>
      <c r="G93" s="188">
        <f>'Ind AIS N°14'!D10</f>
        <v>0</v>
      </c>
      <c r="H93" s="13">
        <f>'Ind AIS N°14'!E10</f>
        <v>0</v>
      </c>
      <c r="I93" s="13">
        <f>'Ind AIS N°14'!F10</f>
        <v>0</v>
      </c>
      <c r="J93" s="14">
        <f>'Ind AIS N°14'!G10</f>
        <v>0</v>
      </c>
      <c r="K93" s="188">
        <f>'Ind AIS N°14'!H10</f>
        <v>0</v>
      </c>
      <c r="L93" s="13">
        <f>'Ind AIS N°14'!I10</f>
        <v>0</v>
      </c>
      <c r="M93" s="13">
        <f>'Ind AIS N°14'!J10</f>
        <v>0</v>
      </c>
      <c r="N93" s="189">
        <f>'Ind AIS N°14'!K10</f>
        <v>0</v>
      </c>
      <c r="O93" s="188">
        <f>'Ind AIS N°14'!L10</f>
        <v>0</v>
      </c>
      <c r="P93" s="13">
        <f>'Ind AIS N°14'!M10</f>
        <v>0</v>
      </c>
      <c r="Q93" s="13">
        <f>'Ind AIS N°14'!N10</f>
        <v>0</v>
      </c>
      <c r="R93" s="14">
        <f>'Ind AIS N°14'!O10</f>
        <v>0</v>
      </c>
      <c r="S93" s="190">
        <f>'Ind AIS N°14'!P10</f>
        <v>0</v>
      </c>
      <c r="T93" s="13">
        <f>'Ind AIS N°14'!Q10</f>
        <v>0</v>
      </c>
      <c r="U93" s="13">
        <f>'Ind AIS N°14'!R10</f>
        <v>0</v>
      </c>
      <c r="V93" s="189">
        <f>'Ind AIS N°14'!S10</f>
        <v>0</v>
      </c>
      <c r="W93" s="69" t="str">
        <f>IF('Ind AIS N°14'!T10=0,"",'Ind AIS N°14'!T10)</f>
        <v/>
      </c>
      <c r="X93" s="70" t="str">
        <f>IF('Ind AIS N°14'!U10=0,"",'Ind AIS N°14'!U10)</f>
        <v/>
      </c>
    </row>
    <row r="94" spans="2:24" ht="30" customHeight="1" x14ac:dyDescent="0.2">
      <c r="B94" s="350"/>
      <c r="C94" s="350"/>
      <c r="D94" s="347"/>
      <c r="E94" s="319"/>
      <c r="F94" s="232" t="s">
        <v>118</v>
      </c>
      <c r="G94" s="188">
        <f>'Ind AIS N°14'!D11</f>
        <v>0</v>
      </c>
      <c r="H94" s="13">
        <f>'Ind AIS N°14'!E11</f>
        <v>0</v>
      </c>
      <c r="I94" s="13">
        <f>'Ind AIS N°14'!F11</f>
        <v>0</v>
      </c>
      <c r="J94" s="14">
        <f>'Ind AIS N°14'!G11</f>
        <v>0</v>
      </c>
      <c r="K94" s="188">
        <f>'Ind AIS N°14'!H11</f>
        <v>0</v>
      </c>
      <c r="L94" s="13">
        <f>'Ind AIS N°14'!I11</f>
        <v>0</v>
      </c>
      <c r="M94" s="13">
        <f>'Ind AIS N°14'!J11</f>
        <v>0</v>
      </c>
      <c r="N94" s="189">
        <f>'Ind AIS N°14'!K11</f>
        <v>0</v>
      </c>
      <c r="O94" s="188">
        <f>'Ind AIS N°14'!L11</f>
        <v>0</v>
      </c>
      <c r="P94" s="13">
        <f>'Ind AIS N°14'!M11</f>
        <v>0</v>
      </c>
      <c r="Q94" s="13">
        <f>'Ind AIS N°14'!N11</f>
        <v>0</v>
      </c>
      <c r="R94" s="14">
        <f>'Ind AIS N°14'!O11</f>
        <v>0</v>
      </c>
      <c r="S94" s="190">
        <f>'Ind AIS N°14'!P11</f>
        <v>0</v>
      </c>
      <c r="T94" s="13">
        <f>'Ind AIS N°14'!Q11</f>
        <v>0</v>
      </c>
      <c r="U94" s="13">
        <f>'Ind AIS N°14'!R11</f>
        <v>0</v>
      </c>
      <c r="V94" s="189">
        <f>'Ind AIS N°14'!S11</f>
        <v>0</v>
      </c>
      <c r="W94" s="123" t="str">
        <f>IF('Ind AIS N°14'!T11=0,"",'Ind AIS N°14'!T11)</f>
        <v/>
      </c>
      <c r="X94" s="70" t="str">
        <f>IF('Ind AIS N°14'!U11=0,"",'Ind AIS N°14'!U11)</f>
        <v/>
      </c>
    </row>
    <row r="95" spans="2:24" ht="30" customHeight="1" x14ac:dyDescent="0.2">
      <c r="B95" s="350"/>
      <c r="C95" s="350"/>
      <c r="D95" s="347"/>
      <c r="E95" s="319"/>
      <c r="F95" s="232" t="s">
        <v>119</v>
      </c>
      <c r="G95" s="188">
        <f>'Ind AIS N°14'!D12</f>
        <v>0</v>
      </c>
      <c r="H95" s="13">
        <f>'Ind AIS N°14'!E12</f>
        <v>0</v>
      </c>
      <c r="I95" s="13">
        <f>'Ind AIS N°14'!F12</f>
        <v>0</v>
      </c>
      <c r="J95" s="14">
        <f>'Ind AIS N°14'!G12</f>
        <v>0</v>
      </c>
      <c r="K95" s="188">
        <f>'Ind AIS N°14'!H12</f>
        <v>0</v>
      </c>
      <c r="L95" s="13">
        <f>'Ind AIS N°14'!I12</f>
        <v>0</v>
      </c>
      <c r="M95" s="13">
        <f>'Ind AIS N°14'!J12</f>
        <v>0</v>
      </c>
      <c r="N95" s="189">
        <f>'Ind AIS N°14'!K12</f>
        <v>0</v>
      </c>
      <c r="O95" s="188">
        <f>'Ind AIS N°14'!L12</f>
        <v>0</v>
      </c>
      <c r="P95" s="13">
        <f>'Ind AIS N°14'!M12</f>
        <v>0</v>
      </c>
      <c r="Q95" s="13">
        <f>'Ind AIS N°14'!N12</f>
        <v>0</v>
      </c>
      <c r="R95" s="14">
        <f>'Ind AIS N°14'!O12</f>
        <v>0</v>
      </c>
      <c r="S95" s="190">
        <f>'Ind AIS N°14'!P12</f>
        <v>0</v>
      </c>
      <c r="T95" s="13">
        <f>'Ind AIS N°14'!Q12</f>
        <v>0</v>
      </c>
      <c r="U95" s="13">
        <f>'Ind AIS N°14'!R12</f>
        <v>0</v>
      </c>
      <c r="V95" s="189">
        <f>'Ind AIS N°14'!S12</f>
        <v>0</v>
      </c>
      <c r="W95" s="124" t="str">
        <f>IF('Ind AIS N°14'!T12=0,"",'Ind AIS N°14'!T12)</f>
        <v/>
      </c>
      <c r="X95" s="70" t="str">
        <f>IF('Ind AIS N°14'!U12=0,"",'Ind AIS N°14'!U12)</f>
        <v/>
      </c>
    </row>
    <row r="96" spans="2:24" ht="30" customHeight="1" x14ac:dyDescent="0.2">
      <c r="B96" s="350"/>
      <c r="C96" s="350"/>
      <c r="D96" s="347"/>
      <c r="E96" s="319"/>
      <c r="F96" s="232" t="s">
        <v>120</v>
      </c>
      <c r="G96" s="188">
        <f>'Ind AIS N°14'!D13</f>
        <v>0</v>
      </c>
      <c r="H96" s="13">
        <f>'Ind AIS N°14'!E13</f>
        <v>0</v>
      </c>
      <c r="I96" s="13">
        <f>'Ind AIS N°14'!F13</f>
        <v>0</v>
      </c>
      <c r="J96" s="14">
        <f>'Ind AIS N°14'!G13</f>
        <v>0</v>
      </c>
      <c r="K96" s="188">
        <f>'Ind AIS N°14'!H13</f>
        <v>0</v>
      </c>
      <c r="L96" s="13">
        <f>'Ind AIS N°14'!I13</f>
        <v>0</v>
      </c>
      <c r="M96" s="13">
        <f>'Ind AIS N°14'!J13</f>
        <v>0</v>
      </c>
      <c r="N96" s="189">
        <f>'Ind AIS N°14'!K13</f>
        <v>0</v>
      </c>
      <c r="O96" s="188">
        <f>'Ind AIS N°14'!L13</f>
        <v>0</v>
      </c>
      <c r="P96" s="13">
        <f>'Ind AIS N°14'!M13</f>
        <v>0</v>
      </c>
      <c r="Q96" s="13">
        <f>'Ind AIS N°14'!N13</f>
        <v>0</v>
      </c>
      <c r="R96" s="14">
        <f>'Ind AIS N°14'!O13</f>
        <v>0</v>
      </c>
      <c r="S96" s="190">
        <f>'Ind AIS N°14'!P13</f>
        <v>0</v>
      </c>
      <c r="T96" s="13">
        <f>'Ind AIS N°14'!Q13</f>
        <v>0</v>
      </c>
      <c r="U96" s="13">
        <f>'Ind AIS N°14'!R13</f>
        <v>0</v>
      </c>
      <c r="V96" s="189">
        <f>'Ind AIS N°14'!S13</f>
        <v>0</v>
      </c>
      <c r="W96" s="124" t="str">
        <f>IF('Ind AIS N°14'!T13=0,"",'Ind AIS N°14'!T13)</f>
        <v/>
      </c>
      <c r="X96" s="70" t="str">
        <f>IF('Ind AIS N°14'!U13=0,"",'Ind AIS N°14'!U13)</f>
        <v/>
      </c>
    </row>
    <row r="97" spans="2:24" ht="30" customHeight="1" x14ac:dyDescent="0.2">
      <c r="B97" s="350"/>
      <c r="C97" s="350"/>
      <c r="D97" s="347"/>
      <c r="E97" s="319"/>
      <c r="F97" s="231" t="s">
        <v>121</v>
      </c>
      <c r="G97" s="188">
        <f>'Ind AIS N°14'!D14</f>
        <v>0</v>
      </c>
      <c r="H97" s="13">
        <f>'Ind AIS N°14'!E14</f>
        <v>0</v>
      </c>
      <c r="I97" s="13">
        <f>'Ind AIS N°14'!F14</f>
        <v>0</v>
      </c>
      <c r="J97" s="14">
        <f>'Ind AIS N°14'!G14</f>
        <v>0</v>
      </c>
      <c r="K97" s="188">
        <f>'Ind AIS N°14'!H14</f>
        <v>0</v>
      </c>
      <c r="L97" s="13">
        <f>'Ind AIS N°14'!I14</f>
        <v>0</v>
      </c>
      <c r="M97" s="13">
        <f>'Ind AIS N°14'!J14</f>
        <v>0</v>
      </c>
      <c r="N97" s="189">
        <f>'Ind AIS N°14'!K14</f>
        <v>0</v>
      </c>
      <c r="O97" s="188">
        <f>'Ind AIS N°14'!L14</f>
        <v>0</v>
      </c>
      <c r="P97" s="13">
        <f>'Ind AIS N°14'!M14</f>
        <v>0</v>
      </c>
      <c r="Q97" s="13">
        <f>'Ind AIS N°14'!N14</f>
        <v>0</v>
      </c>
      <c r="R97" s="14">
        <f>'Ind AIS N°14'!O14</f>
        <v>0</v>
      </c>
      <c r="S97" s="190">
        <f>'Ind AIS N°14'!P14</f>
        <v>0</v>
      </c>
      <c r="T97" s="13">
        <f>'Ind AIS N°14'!Q14</f>
        <v>0</v>
      </c>
      <c r="U97" s="13">
        <f>'Ind AIS N°14'!R14</f>
        <v>0</v>
      </c>
      <c r="V97" s="189">
        <f>'Ind AIS N°14'!S14</f>
        <v>0</v>
      </c>
      <c r="W97" s="124" t="str">
        <f>IF('Ind AIS N°14'!T14=0,"",'Ind AIS N°14'!T14)</f>
        <v/>
      </c>
      <c r="X97" s="70" t="str">
        <f>IF('Ind AIS N°14'!U14=0,"",'Ind AIS N°14'!U14)</f>
        <v/>
      </c>
    </row>
    <row r="98" spans="2:24" ht="30" customHeight="1" x14ac:dyDescent="0.2">
      <c r="B98" s="350"/>
      <c r="C98" s="350"/>
      <c r="D98" s="347"/>
      <c r="E98" s="319"/>
      <c r="F98" s="122" t="s">
        <v>122</v>
      </c>
      <c r="G98" s="188">
        <f>'Ind AIS N°14'!D15</f>
        <v>0</v>
      </c>
      <c r="H98" s="13">
        <f>'Ind AIS N°14'!E15</f>
        <v>0</v>
      </c>
      <c r="I98" s="13">
        <f>'Ind AIS N°14'!F15</f>
        <v>0</v>
      </c>
      <c r="J98" s="14">
        <f>'Ind AIS N°14'!G15</f>
        <v>0</v>
      </c>
      <c r="K98" s="188">
        <f>'Ind AIS N°14'!H15</f>
        <v>0</v>
      </c>
      <c r="L98" s="13">
        <f>'Ind AIS N°14'!I15</f>
        <v>0</v>
      </c>
      <c r="M98" s="13">
        <f>'Ind AIS N°14'!J15</f>
        <v>0</v>
      </c>
      <c r="N98" s="189">
        <f>'Ind AIS N°14'!K15</f>
        <v>0</v>
      </c>
      <c r="O98" s="188">
        <f>'Ind AIS N°14'!L15</f>
        <v>0</v>
      </c>
      <c r="P98" s="13">
        <f>'Ind AIS N°14'!M15</f>
        <v>0</v>
      </c>
      <c r="Q98" s="13">
        <f>'Ind AIS N°14'!N15</f>
        <v>0</v>
      </c>
      <c r="R98" s="14">
        <f>'Ind AIS N°14'!O15</f>
        <v>0</v>
      </c>
      <c r="S98" s="190">
        <f>'Ind AIS N°14'!P15</f>
        <v>0</v>
      </c>
      <c r="T98" s="13">
        <f>'Ind AIS N°14'!Q15</f>
        <v>0</v>
      </c>
      <c r="U98" s="13">
        <f>'Ind AIS N°14'!R15</f>
        <v>0</v>
      </c>
      <c r="V98" s="189">
        <f>'Ind AIS N°14'!S15</f>
        <v>0</v>
      </c>
      <c r="W98" s="124" t="str">
        <f>IF('Ind AIS N°14'!T15=0,"",'Ind AIS N°14'!T15)</f>
        <v/>
      </c>
      <c r="X98" s="70" t="str">
        <f>IF('Ind AIS N°14'!U15=0,"",'Ind AIS N°14'!U15)</f>
        <v/>
      </c>
    </row>
    <row r="99" spans="2:24" ht="30" customHeight="1" x14ac:dyDescent="0.2">
      <c r="B99" s="350"/>
      <c r="C99" s="350"/>
      <c r="D99" s="347"/>
      <c r="E99" s="319"/>
      <c r="F99" s="122" t="s">
        <v>70</v>
      </c>
      <c r="G99" s="188">
        <f>'Ind AIS N°14'!D16</f>
        <v>0</v>
      </c>
      <c r="H99" s="13">
        <f>'Ind AIS N°14'!E16</f>
        <v>0</v>
      </c>
      <c r="I99" s="13">
        <f>'Ind AIS N°14'!F16</f>
        <v>0</v>
      </c>
      <c r="J99" s="14">
        <f>'Ind AIS N°14'!G16</f>
        <v>0</v>
      </c>
      <c r="K99" s="188">
        <f>'Ind AIS N°14'!H16</f>
        <v>0</v>
      </c>
      <c r="L99" s="13">
        <f>'Ind AIS N°14'!I16</f>
        <v>0</v>
      </c>
      <c r="M99" s="13">
        <f>'Ind AIS N°14'!J16</f>
        <v>0</v>
      </c>
      <c r="N99" s="189">
        <f>'Ind AIS N°14'!K16</f>
        <v>0</v>
      </c>
      <c r="O99" s="188">
        <f>'Ind AIS N°14'!L16</f>
        <v>0</v>
      </c>
      <c r="P99" s="13">
        <f>'Ind AIS N°14'!M16</f>
        <v>0</v>
      </c>
      <c r="Q99" s="13">
        <f>'Ind AIS N°14'!N16</f>
        <v>0</v>
      </c>
      <c r="R99" s="14">
        <f>'Ind AIS N°14'!O16</f>
        <v>0</v>
      </c>
      <c r="S99" s="190">
        <f>'Ind AIS N°14'!P16</f>
        <v>0</v>
      </c>
      <c r="T99" s="13">
        <f>'Ind AIS N°14'!Q16</f>
        <v>0</v>
      </c>
      <c r="U99" s="13">
        <f>'Ind AIS N°14'!R16</f>
        <v>0</v>
      </c>
      <c r="V99" s="189">
        <f>'Ind AIS N°14'!S16</f>
        <v>0</v>
      </c>
      <c r="W99" s="69" t="str">
        <f>IF('Ind AIS N°14'!T16=0,"",'Ind AIS N°14'!T16)</f>
        <v/>
      </c>
      <c r="X99" s="70" t="str">
        <f>IF('Ind AIS N°14'!U16=0,"",'Ind AIS N°14'!U16)</f>
        <v/>
      </c>
    </row>
    <row r="100" spans="2:24" ht="30" customHeight="1" thickBot="1" x14ac:dyDescent="0.25">
      <c r="B100" s="351"/>
      <c r="C100" s="351"/>
      <c r="D100" s="348"/>
      <c r="E100" s="320"/>
      <c r="F100" s="82" t="s">
        <v>0</v>
      </c>
      <c r="G100" s="85">
        <f>'Ind AIS N°14'!D17</f>
        <v>0</v>
      </c>
      <c r="H100" s="83">
        <f>'Ind AIS N°14'!E17</f>
        <v>0</v>
      </c>
      <c r="I100" s="83">
        <f>'Ind AIS N°14'!F17</f>
        <v>0</v>
      </c>
      <c r="J100" s="84">
        <f>'Ind AIS N°14'!G17</f>
        <v>0</v>
      </c>
      <c r="K100" s="85">
        <f>'Ind AIS N°14'!H17</f>
        <v>0</v>
      </c>
      <c r="L100" s="83">
        <f>'Ind AIS N°14'!I17</f>
        <v>0</v>
      </c>
      <c r="M100" s="83">
        <f>'Ind AIS N°14'!J17</f>
        <v>0</v>
      </c>
      <c r="N100" s="88">
        <f>'Ind AIS N°14'!K17</f>
        <v>0</v>
      </c>
      <c r="O100" s="85">
        <f>'Ind AIS N°14'!L17</f>
        <v>0</v>
      </c>
      <c r="P100" s="83">
        <f>'Ind AIS N°14'!M17</f>
        <v>0</v>
      </c>
      <c r="Q100" s="83">
        <f>'Ind AIS N°14'!N17</f>
        <v>0</v>
      </c>
      <c r="R100" s="84">
        <f>'Ind AIS N°14'!O17</f>
        <v>0</v>
      </c>
      <c r="S100" s="86">
        <f>'Ind AIS N°14'!P17</f>
        <v>0</v>
      </c>
      <c r="T100" s="83">
        <f>'Ind AIS N°14'!Q17</f>
        <v>0</v>
      </c>
      <c r="U100" s="83">
        <f>'Ind AIS N°14'!R17</f>
        <v>0</v>
      </c>
      <c r="V100" s="88">
        <f>'Ind AIS N°14'!S17</f>
        <v>0</v>
      </c>
      <c r="W100" s="79"/>
      <c r="X100" s="81"/>
    </row>
  </sheetData>
  <sheetProtection algorithmName="SHA-512" hashValue="mXWEYaOxFJ7xYZ6YCVH0H5XKZP44mHypKc7HWwnu+SnHopu3UaQe1d32xka9Z+4PCuUXz3a7ey4ENCaUQHW44g==" saltValue="L8/TKEkJf60Z/LtJKm4K3Q==" spinCount="100000" sheet="1" selectLockedCells="1" selectUnlockedCells="1"/>
  <protectedRanges>
    <protectedRange password="CAA2" sqref="G8:V19" name="Summe_3"/>
  </protectedRanges>
  <mergeCells count="89">
    <mergeCell ref="B1:X1"/>
    <mergeCell ref="G3:H3"/>
    <mergeCell ref="E36:E38"/>
    <mergeCell ref="B20:B31"/>
    <mergeCell ref="C20:C31"/>
    <mergeCell ref="D20:D31"/>
    <mergeCell ref="E20:E31"/>
    <mergeCell ref="B5:X5"/>
    <mergeCell ref="B8:B19"/>
    <mergeCell ref="C8:C19"/>
    <mergeCell ref="D8:D19"/>
    <mergeCell ref="B6:B7"/>
    <mergeCell ref="C6:C7"/>
    <mergeCell ref="D6:D7"/>
    <mergeCell ref="E8:E19"/>
    <mergeCell ref="E6:F7"/>
    <mergeCell ref="E62:F62"/>
    <mergeCell ref="B65:B66"/>
    <mergeCell ref="C65:C66"/>
    <mergeCell ref="D65:D66"/>
    <mergeCell ref="E65:F66"/>
    <mergeCell ref="G6:J6"/>
    <mergeCell ref="W41:X41"/>
    <mergeCell ref="W6:X6"/>
    <mergeCell ref="B40:X40"/>
    <mergeCell ref="B32:B35"/>
    <mergeCell ref="C32:C35"/>
    <mergeCell ref="D32:D35"/>
    <mergeCell ref="E32:E35"/>
    <mergeCell ref="B36:B38"/>
    <mergeCell ref="C36:C38"/>
    <mergeCell ref="B41:B42"/>
    <mergeCell ref="C41:C42"/>
    <mergeCell ref="D41:D42"/>
    <mergeCell ref="E41:F42"/>
    <mergeCell ref="G41:J41"/>
    <mergeCell ref="D36:D38"/>
    <mergeCell ref="W60:X60"/>
    <mergeCell ref="B53:B57"/>
    <mergeCell ref="C53:C57"/>
    <mergeCell ref="E53:F53"/>
    <mergeCell ref="E54:E57"/>
    <mergeCell ref="B59:X59"/>
    <mergeCell ref="B60:B61"/>
    <mergeCell ref="C60:C61"/>
    <mergeCell ref="D60:D61"/>
    <mergeCell ref="E60:F61"/>
    <mergeCell ref="G60:J60"/>
    <mergeCell ref="K60:N60"/>
    <mergeCell ref="O60:R60"/>
    <mergeCell ref="S60:V60"/>
    <mergeCell ref="B43:B52"/>
    <mergeCell ref="C43:C52"/>
    <mergeCell ref="D43:D52"/>
    <mergeCell ref="E43:E52"/>
    <mergeCell ref="E91:E100"/>
    <mergeCell ref="D91:D100"/>
    <mergeCell ref="B91:B100"/>
    <mergeCell ref="C91:C100"/>
    <mergeCell ref="B64:X64"/>
    <mergeCell ref="G65:J65"/>
    <mergeCell ref="W65:X65"/>
    <mergeCell ref="B77:B86"/>
    <mergeCell ref="C77:C86"/>
    <mergeCell ref="D77:D86"/>
    <mergeCell ref="E77:E86"/>
    <mergeCell ref="B67:B76"/>
    <mergeCell ref="C67:C76"/>
    <mergeCell ref="D67:D76"/>
    <mergeCell ref="E67:E76"/>
    <mergeCell ref="W89:X89"/>
    <mergeCell ref="B88:X88"/>
    <mergeCell ref="G89:J89"/>
    <mergeCell ref="B89:B90"/>
    <mergeCell ref="C89:C90"/>
    <mergeCell ref="D89:D90"/>
    <mergeCell ref="E89:F90"/>
    <mergeCell ref="K89:N89"/>
    <mergeCell ref="O89:R89"/>
    <mergeCell ref="S89:V89"/>
    <mergeCell ref="K65:N65"/>
    <mergeCell ref="O65:R65"/>
    <mergeCell ref="S65:V65"/>
    <mergeCell ref="K6:N6"/>
    <mergeCell ref="O6:R6"/>
    <mergeCell ref="S6:V6"/>
    <mergeCell ref="K41:N41"/>
    <mergeCell ref="O41:R41"/>
    <mergeCell ref="S41:V41"/>
  </mergeCells>
  <pageMargins left="0.39370078740157483" right="0.39370078740157483" top="0.39370078740157483" bottom="0.39370078740157483" header="0" footer="0"/>
  <pageSetup paperSize="8" scale="61" fitToHeight="0" orientation="landscape" cellComments="atEnd" r:id="rId1"/>
  <headerFooter>
    <oddHeader>&amp;LKennzahlenraster IAS 2024-2027 (KIP 3)</oddHeader>
    <oddFooter>&amp;L&amp;A&amp;R&amp;P</oddFooter>
  </headerFooter>
  <rowBreaks count="3" manualBreakCount="3">
    <brk id="39" max="16383" man="1"/>
    <brk id="63" max="16383" man="1"/>
    <brk id="9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25EB-B8BA-4566-B3A1-E4811EF64B32}">
  <sheetPr codeName="Tabelle3">
    <tabColor theme="3" tint="0.59999389629810485"/>
    <pageSetUpPr fitToPage="1"/>
  </sheetPr>
  <dimension ref="A1:U25"/>
  <sheetViews>
    <sheetView showGridLines="0" zoomScaleNormal="100" workbookViewId="0">
      <selection activeCell="E18" sqref="E1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0" width="2.625" style="1" customWidth="1"/>
    <col min="21" max="21" width="60.625" style="1" customWidth="1"/>
    <col min="22" max="22" width="2.625" style="1" customWidth="1"/>
    <col min="23" max="16384" width="11" style="1"/>
  </cols>
  <sheetData>
    <row r="1" spans="1:21" ht="30" customHeight="1" x14ac:dyDescent="0.2">
      <c r="B1" s="384" t="s">
        <v>142</v>
      </c>
      <c r="C1" s="384"/>
      <c r="D1" s="384"/>
      <c r="E1" s="384"/>
      <c r="F1" s="384"/>
      <c r="G1" s="384"/>
      <c r="H1" s="384"/>
      <c r="I1" s="384"/>
      <c r="J1" s="384"/>
      <c r="K1" s="384"/>
      <c r="L1" s="384"/>
      <c r="M1" s="384"/>
      <c r="N1" s="384"/>
      <c r="O1" s="384"/>
      <c r="P1" s="384"/>
      <c r="Q1" s="384"/>
      <c r="R1" s="384"/>
      <c r="S1" s="384"/>
      <c r="T1" s="384"/>
      <c r="U1" s="384"/>
    </row>
    <row r="2" spans="1:21" ht="15" customHeight="1" x14ac:dyDescent="0.2">
      <c r="B2" s="2" t="s">
        <v>45</v>
      </c>
      <c r="C2" s="2"/>
      <c r="D2" s="2"/>
      <c r="E2" s="2"/>
      <c r="F2" s="2"/>
      <c r="G2" s="2"/>
      <c r="H2" s="2"/>
      <c r="I2" s="2"/>
      <c r="J2" s="2"/>
      <c r="K2" s="2"/>
      <c r="L2" s="2"/>
      <c r="M2" s="2"/>
      <c r="N2" s="2"/>
      <c r="O2" s="2"/>
      <c r="P2" s="2"/>
      <c r="Q2" s="2"/>
      <c r="R2" s="2"/>
      <c r="S2" s="2"/>
    </row>
    <row r="3" spans="1:21" s="271" customFormat="1" ht="30" customHeight="1" x14ac:dyDescent="0.3">
      <c r="A3" s="267"/>
      <c r="B3" s="268" t="s">
        <v>228</v>
      </c>
      <c r="C3" s="269" t="str">
        <f>IF('Table des matières'!C3&lt;&gt;0,'Table des matières'!C3,"")</f>
        <v/>
      </c>
      <c r="D3" s="270" t="s">
        <v>229</v>
      </c>
      <c r="E3" s="375" t="str">
        <f>IF('Table des matières'!E3&lt;&gt;0,'Table des matières'!E3,"")</f>
        <v/>
      </c>
      <c r="F3" s="375"/>
    </row>
    <row r="4" spans="1:21" ht="15" customHeight="1" thickBot="1" x14ac:dyDescent="0.25">
      <c r="B4" s="3"/>
      <c r="C4" s="3"/>
    </row>
    <row r="5" spans="1:21" ht="30" customHeight="1" thickBot="1" x14ac:dyDescent="0.25">
      <c r="B5" s="385"/>
      <c r="C5" s="386"/>
      <c r="D5" s="386"/>
      <c r="E5" s="386"/>
      <c r="F5" s="386"/>
      <c r="G5" s="386"/>
      <c r="H5" s="386"/>
      <c r="I5" s="386"/>
      <c r="J5" s="386"/>
      <c r="K5" s="386"/>
      <c r="L5" s="386"/>
      <c r="M5" s="386"/>
      <c r="N5" s="386"/>
      <c r="O5" s="386"/>
      <c r="P5" s="386"/>
      <c r="Q5" s="386"/>
      <c r="R5" s="386"/>
      <c r="S5" s="387"/>
      <c r="U5" s="4" t="s">
        <v>54</v>
      </c>
    </row>
    <row r="6" spans="1:21" s="2" customFormat="1" ht="30" customHeight="1" x14ac:dyDescent="0.2">
      <c r="B6" s="388" t="s">
        <v>241</v>
      </c>
      <c r="C6" s="389"/>
      <c r="D6" s="326" t="s">
        <v>236</v>
      </c>
      <c r="E6" s="327"/>
      <c r="F6" s="327"/>
      <c r="G6" s="328"/>
      <c r="H6" s="308" t="s">
        <v>237</v>
      </c>
      <c r="I6" s="309"/>
      <c r="J6" s="309"/>
      <c r="K6" s="310"/>
      <c r="L6" s="308" t="s">
        <v>238</v>
      </c>
      <c r="M6" s="309"/>
      <c r="N6" s="309"/>
      <c r="O6" s="311"/>
      <c r="P6" s="308" t="s">
        <v>239</v>
      </c>
      <c r="Q6" s="309"/>
      <c r="R6" s="309"/>
      <c r="S6" s="310"/>
      <c r="U6" s="392"/>
    </row>
    <row r="7" spans="1:21" ht="30" customHeight="1" thickBot="1" x14ac:dyDescent="0.25">
      <c r="B7" s="390"/>
      <c r="C7" s="391"/>
      <c r="D7" s="6" t="s">
        <v>0</v>
      </c>
      <c r="E7" s="7" t="s">
        <v>49</v>
      </c>
      <c r="F7" s="7" t="s">
        <v>1</v>
      </c>
      <c r="G7" s="22" t="s">
        <v>50</v>
      </c>
      <c r="H7" s="32" t="s">
        <v>0</v>
      </c>
      <c r="I7" s="112" t="s">
        <v>49</v>
      </c>
      <c r="J7" s="112" t="s">
        <v>1</v>
      </c>
      <c r="K7" s="33" t="s">
        <v>50</v>
      </c>
      <c r="L7" s="6" t="s">
        <v>0</v>
      </c>
      <c r="M7" s="7" t="s">
        <v>49</v>
      </c>
      <c r="N7" s="7" t="s">
        <v>1</v>
      </c>
      <c r="O7" s="22" t="s">
        <v>50</v>
      </c>
      <c r="P7" s="32" t="s">
        <v>0</v>
      </c>
      <c r="Q7" s="112" t="s">
        <v>49</v>
      </c>
      <c r="R7" s="112" t="s">
        <v>1</v>
      </c>
      <c r="S7" s="33" t="s">
        <v>50</v>
      </c>
      <c r="U7" s="393"/>
    </row>
    <row r="8" spans="1:21" ht="30" customHeight="1" x14ac:dyDescent="0.2">
      <c r="B8" s="343" t="s">
        <v>157</v>
      </c>
      <c r="C8" s="228" t="s">
        <v>190</v>
      </c>
      <c r="D8" s="166">
        <f>SUM(E8:G8)</f>
        <v>0</v>
      </c>
      <c r="E8" s="11"/>
      <c r="F8" s="11"/>
      <c r="G8" s="12"/>
      <c r="H8" s="176">
        <f>SUM(I8:K8)</f>
        <v>0</v>
      </c>
      <c r="I8" s="155"/>
      <c r="J8" s="155"/>
      <c r="K8" s="156"/>
      <c r="L8" s="166">
        <f>SUM(M8:O8)</f>
        <v>0</v>
      </c>
      <c r="M8" s="11"/>
      <c r="N8" s="11"/>
      <c r="O8" s="12"/>
      <c r="P8" s="166">
        <f>SUM(Q8:S8)</f>
        <v>0</v>
      </c>
      <c r="Q8" s="11"/>
      <c r="R8" s="11"/>
      <c r="S8" s="12"/>
      <c r="U8" s="393"/>
    </row>
    <row r="9" spans="1:21" ht="30" customHeight="1" x14ac:dyDescent="0.2">
      <c r="B9" s="344"/>
      <c r="C9" s="229" t="s">
        <v>191</v>
      </c>
      <c r="D9" s="167">
        <f t="shared" ref="D9:D17" si="0">SUM(E9:G9)</f>
        <v>0</v>
      </c>
      <c r="E9" s="15"/>
      <c r="F9" s="15"/>
      <c r="G9" s="16"/>
      <c r="H9" s="167">
        <f>SUM(I9:K9)</f>
        <v>0</v>
      </c>
      <c r="I9" s="15"/>
      <c r="J9" s="15"/>
      <c r="K9" s="21"/>
      <c r="L9" s="167">
        <f t="shared" ref="L9:L18" si="1">SUM(M9:O9)</f>
        <v>0</v>
      </c>
      <c r="M9" s="15"/>
      <c r="N9" s="15"/>
      <c r="O9" s="16"/>
      <c r="P9" s="167">
        <f t="shared" ref="P9:P18" si="2">SUM(Q9:S9)</f>
        <v>0</v>
      </c>
      <c r="Q9" s="15"/>
      <c r="R9" s="15"/>
      <c r="S9" s="16"/>
      <c r="U9" s="393"/>
    </row>
    <row r="10" spans="1:21" ht="30" customHeight="1" x14ac:dyDescent="0.2">
      <c r="B10" s="344"/>
      <c r="C10" s="229" t="s">
        <v>192</v>
      </c>
      <c r="D10" s="167">
        <f t="shared" si="0"/>
        <v>0</v>
      </c>
      <c r="E10" s="15"/>
      <c r="F10" s="15"/>
      <c r="G10" s="16"/>
      <c r="H10" s="167">
        <f t="shared" ref="H10:H18" si="3">SUM(I10:K10)</f>
        <v>0</v>
      </c>
      <c r="I10" s="15"/>
      <c r="J10" s="15"/>
      <c r="K10" s="21"/>
      <c r="L10" s="167">
        <f t="shared" si="1"/>
        <v>0</v>
      </c>
      <c r="M10" s="15"/>
      <c r="N10" s="15"/>
      <c r="O10" s="16"/>
      <c r="P10" s="167">
        <f t="shared" si="2"/>
        <v>0</v>
      </c>
      <c r="Q10" s="15"/>
      <c r="R10" s="15"/>
      <c r="S10" s="16"/>
      <c r="U10" s="393"/>
    </row>
    <row r="11" spans="1:21" ht="30" customHeight="1" x14ac:dyDescent="0.2">
      <c r="B11" s="344"/>
      <c r="C11" s="229" t="s">
        <v>193</v>
      </c>
      <c r="D11" s="167">
        <f t="shared" si="0"/>
        <v>0</v>
      </c>
      <c r="E11" s="15"/>
      <c r="F11" s="15"/>
      <c r="G11" s="16"/>
      <c r="H11" s="167">
        <f t="shared" si="3"/>
        <v>0</v>
      </c>
      <c r="I11" s="15"/>
      <c r="J11" s="15"/>
      <c r="K11" s="21"/>
      <c r="L11" s="167">
        <f t="shared" si="1"/>
        <v>0</v>
      </c>
      <c r="M11" s="15"/>
      <c r="N11" s="15"/>
      <c r="O11" s="16"/>
      <c r="P11" s="167">
        <f t="shared" si="2"/>
        <v>0</v>
      </c>
      <c r="Q11" s="15"/>
      <c r="R11" s="15"/>
      <c r="S11" s="16"/>
      <c r="U11" s="393"/>
    </row>
    <row r="12" spans="1:21" ht="30" customHeight="1" x14ac:dyDescent="0.2">
      <c r="B12" s="344"/>
      <c r="C12" s="229" t="s">
        <v>194</v>
      </c>
      <c r="D12" s="167">
        <f t="shared" si="0"/>
        <v>0</v>
      </c>
      <c r="E12" s="15"/>
      <c r="F12" s="15"/>
      <c r="G12" s="16"/>
      <c r="H12" s="167">
        <f t="shared" si="3"/>
        <v>0</v>
      </c>
      <c r="I12" s="15"/>
      <c r="J12" s="15"/>
      <c r="K12" s="21"/>
      <c r="L12" s="167">
        <f t="shared" si="1"/>
        <v>0</v>
      </c>
      <c r="M12" s="15"/>
      <c r="N12" s="15"/>
      <c r="O12" s="16"/>
      <c r="P12" s="167">
        <f>SUM(Q12:S12)</f>
        <v>0</v>
      </c>
      <c r="Q12" s="15"/>
      <c r="R12" s="15"/>
      <c r="S12" s="16"/>
      <c r="U12" s="393"/>
    </row>
    <row r="13" spans="1:21" ht="30" customHeight="1" x14ac:dyDescent="0.2">
      <c r="B13" s="344"/>
      <c r="C13" s="229" t="s">
        <v>195</v>
      </c>
      <c r="D13" s="167">
        <f t="shared" si="0"/>
        <v>0</v>
      </c>
      <c r="E13" s="15"/>
      <c r="F13" s="15"/>
      <c r="G13" s="16"/>
      <c r="H13" s="167">
        <f t="shared" si="3"/>
        <v>0</v>
      </c>
      <c r="I13" s="15"/>
      <c r="J13" s="15"/>
      <c r="K13" s="21"/>
      <c r="L13" s="167">
        <f t="shared" si="1"/>
        <v>0</v>
      </c>
      <c r="M13" s="15"/>
      <c r="N13" s="15"/>
      <c r="O13" s="16"/>
      <c r="P13" s="167">
        <f>SUM(Q13:S13)</f>
        <v>0</v>
      </c>
      <c r="Q13" s="15"/>
      <c r="R13" s="15"/>
      <c r="S13" s="16"/>
      <c r="U13" s="393"/>
    </row>
    <row r="14" spans="1:21" ht="30" customHeight="1" x14ac:dyDescent="0.2">
      <c r="B14" s="344"/>
      <c r="C14" s="229" t="s">
        <v>196</v>
      </c>
      <c r="D14" s="167">
        <f t="shared" si="0"/>
        <v>0</v>
      </c>
      <c r="E14" s="15"/>
      <c r="F14" s="15"/>
      <c r="G14" s="16"/>
      <c r="H14" s="167">
        <f t="shared" si="3"/>
        <v>0</v>
      </c>
      <c r="I14" s="15"/>
      <c r="J14" s="15"/>
      <c r="K14" s="21"/>
      <c r="L14" s="167">
        <f>SUM(M14:O14)</f>
        <v>0</v>
      </c>
      <c r="M14" s="15"/>
      <c r="N14" s="15"/>
      <c r="O14" s="16"/>
      <c r="P14" s="167">
        <f t="shared" si="2"/>
        <v>0</v>
      </c>
      <c r="Q14" s="15"/>
      <c r="R14" s="15"/>
      <c r="S14" s="16"/>
      <c r="U14" s="393"/>
    </row>
    <row r="15" spans="1:21" ht="30" customHeight="1" x14ac:dyDescent="0.2">
      <c r="B15" s="344"/>
      <c r="C15" s="229" t="s">
        <v>197</v>
      </c>
      <c r="D15" s="167">
        <f>SUM(E15:G15)</f>
        <v>0</v>
      </c>
      <c r="E15" s="15"/>
      <c r="F15" s="15"/>
      <c r="G15" s="16"/>
      <c r="H15" s="167">
        <f>SUM(I15:K15)</f>
        <v>0</v>
      </c>
      <c r="I15" s="15"/>
      <c r="J15" s="15"/>
      <c r="K15" s="21"/>
      <c r="L15" s="167">
        <f t="shared" si="1"/>
        <v>0</v>
      </c>
      <c r="M15" s="15"/>
      <c r="N15" s="15"/>
      <c r="O15" s="16"/>
      <c r="P15" s="167">
        <f t="shared" si="2"/>
        <v>0</v>
      </c>
      <c r="Q15" s="15"/>
      <c r="R15" s="15"/>
      <c r="S15" s="16"/>
      <c r="U15" s="393"/>
    </row>
    <row r="16" spans="1:21" ht="30" customHeight="1" x14ac:dyDescent="0.2">
      <c r="B16" s="344"/>
      <c r="C16" s="229" t="s">
        <v>198</v>
      </c>
      <c r="D16" s="167">
        <f t="shared" si="0"/>
        <v>0</v>
      </c>
      <c r="E16" s="15"/>
      <c r="F16" s="15"/>
      <c r="G16" s="16"/>
      <c r="H16" s="167">
        <f t="shared" si="3"/>
        <v>0</v>
      </c>
      <c r="I16" s="15"/>
      <c r="J16" s="15"/>
      <c r="K16" s="21"/>
      <c r="L16" s="167">
        <f t="shared" si="1"/>
        <v>0</v>
      </c>
      <c r="M16" s="15"/>
      <c r="N16" s="15"/>
      <c r="O16" s="16"/>
      <c r="P16" s="167">
        <f t="shared" si="2"/>
        <v>0</v>
      </c>
      <c r="Q16" s="15"/>
      <c r="R16" s="15"/>
      <c r="S16" s="16"/>
      <c r="U16" s="393"/>
    </row>
    <row r="17" spans="2:21" ht="30" customHeight="1" x14ac:dyDescent="0.2">
      <c r="B17" s="344"/>
      <c r="C17" s="229" t="s">
        <v>199</v>
      </c>
      <c r="D17" s="167">
        <f t="shared" si="0"/>
        <v>0</v>
      </c>
      <c r="E17" s="15"/>
      <c r="F17" s="15"/>
      <c r="G17" s="16"/>
      <c r="H17" s="167">
        <f t="shared" si="3"/>
        <v>0</v>
      </c>
      <c r="I17" s="15"/>
      <c r="J17" s="15"/>
      <c r="K17" s="21"/>
      <c r="L17" s="167">
        <f t="shared" si="1"/>
        <v>0</v>
      </c>
      <c r="M17" s="15"/>
      <c r="N17" s="15"/>
      <c r="O17" s="16"/>
      <c r="P17" s="167">
        <f t="shared" si="2"/>
        <v>0</v>
      </c>
      <c r="Q17" s="15"/>
      <c r="R17" s="15"/>
      <c r="S17" s="16"/>
      <c r="U17" s="393"/>
    </row>
    <row r="18" spans="2:21" ht="30" customHeight="1" x14ac:dyDescent="0.2">
      <c r="B18" s="344"/>
      <c r="C18" s="229" t="s">
        <v>200</v>
      </c>
      <c r="D18" s="167">
        <f>SUM(E18:G18)</f>
        <v>0</v>
      </c>
      <c r="E18" s="15"/>
      <c r="F18" s="15"/>
      <c r="G18" s="16"/>
      <c r="H18" s="167">
        <f t="shared" si="3"/>
        <v>0</v>
      </c>
      <c r="I18" s="15"/>
      <c r="J18" s="15"/>
      <c r="K18" s="21"/>
      <c r="L18" s="167">
        <f t="shared" si="1"/>
        <v>0</v>
      </c>
      <c r="M18" s="15"/>
      <c r="N18" s="15"/>
      <c r="O18" s="16"/>
      <c r="P18" s="167">
        <f t="shared" si="2"/>
        <v>0</v>
      </c>
      <c r="Q18" s="15"/>
      <c r="R18" s="15"/>
      <c r="S18" s="16"/>
      <c r="U18" s="393"/>
    </row>
    <row r="19" spans="2:21" ht="30" customHeight="1" thickBot="1" x14ac:dyDescent="0.25">
      <c r="B19" s="345"/>
      <c r="C19" s="82" t="s">
        <v>0</v>
      </c>
      <c r="D19" s="157">
        <f>SUM(D8:D18)</f>
        <v>0</v>
      </c>
      <c r="E19" s="158">
        <f>SUM(E8:E18)</f>
        <v>0</v>
      </c>
      <c r="F19" s="158">
        <f>SUM(F8:F18)</f>
        <v>0</v>
      </c>
      <c r="G19" s="159">
        <f t="shared" ref="G19:S19" si="4">SUM(G8:G18)</f>
        <v>0</v>
      </c>
      <c r="H19" s="169">
        <f>SUM(H8:H18)</f>
        <v>0</v>
      </c>
      <c r="I19" s="170">
        <f>SUM(I8:I18)</f>
        <v>0</v>
      </c>
      <c r="J19" s="170">
        <f t="shared" si="4"/>
        <v>0</v>
      </c>
      <c r="K19" s="171">
        <f t="shared" si="4"/>
        <v>0</v>
      </c>
      <c r="L19" s="157">
        <f t="shared" si="4"/>
        <v>0</v>
      </c>
      <c r="M19" s="158">
        <f t="shared" si="4"/>
        <v>0</v>
      </c>
      <c r="N19" s="158">
        <f t="shared" si="4"/>
        <v>0</v>
      </c>
      <c r="O19" s="159">
        <f t="shared" si="4"/>
        <v>0</v>
      </c>
      <c r="P19" s="160">
        <f t="shared" si="4"/>
        <v>0</v>
      </c>
      <c r="Q19" s="158">
        <f t="shared" si="4"/>
        <v>0</v>
      </c>
      <c r="R19" s="158">
        <f>SUM(R8:R18)</f>
        <v>0</v>
      </c>
      <c r="S19" s="159">
        <f t="shared" si="4"/>
        <v>0</v>
      </c>
      <c r="U19" s="393"/>
    </row>
    <row r="20" spans="2:21" ht="30" customHeight="1" thickBot="1" x14ac:dyDescent="0.25">
      <c r="B20" s="395" t="s">
        <v>126</v>
      </c>
      <c r="C20" s="396"/>
      <c r="D20" s="165" t="str">
        <f>_xlfn.IFNA(VLOOKUP($C$3,'Univers AIS Mai 19'!$B$9:$CI$35,3,FALSE),"")</f>
        <v/>
      </c>
      <c r="E20" s="164" t="str">
        <f>_xlfn.IFNA(VLOOKUP($C$3,'Univers AIS Mai 19'!$B$9:$CI$35,4,FALSE),"")</f>
        <v/>
      </c>
      <c r="F20" s="164" t="str">
        <f>_xlfn.IFNA(VLOOKUP($C$3,'Univers AIS Mai 19'!$B$9:$CI$35,5,FALSE),"")</f>
        <v/>
      </c>
      <c r="G20" s="168"/>
      <c r="H20" s="161" t="str">
        <f>_xlfn.IFNA(VLOOKUP($C$3,'Univers AIS Mai 19'!$B$9:$CI$35,6,FALSE),"")</f>
        <v/>
      </c>
      <c r="I20" s="162" t="str">
        <f>_xlfn.IFNA(VLOOKUP($C$3,'Univers AIS Mai 19'!$B$9:$CI$35,7,FALSE),"")</f>
        <v/>
      </c>
      <c r="J20" s="162" t="str">
        <f>_xlfn.IFNA(VLOOKUP($C$3,'Univers AIS Mai 19'!$B$9:$CI$35,8,FALSE),"")</f>
        <v/>
      </c>
      <c r="K20" s="163"/>
      <c r="L20" s="161" t="str">
        <f>_xlfn.IFNA(VLOOKUP($C$3,'Univers AIS Mai 19'!$B$9:$CI$35,12,FALSE),"")</f>
        <v/>
      </c>
      <c r="M20" s="162" t="str">
        <f>_xlfn.IFNA(VLOOKUP($C$3,'Univers AIS Mai 19'!$B$9:$CI$35,13,FALSE),"")</f>
        <v/>
      </c>
      <c r="N20" s="162" t="str">
        <f>_xlfn.IFNA(VLOOKUP($C$3,'Univers AIS Mai 19'!$B$9:$CI$35,14,FALSE),"")</f>
        <v/>
      </c>
      <c r="O20" s="163"/>
      <c r="P20" s="134"/>
      <c r="Q20" s="134"/>
      <c r="R20" s="134"/>
      <c r="S20" s="134"/>
      <c r="U20" s="393"/>
    </row>
    <row r="21" spans="2:21" ht="15" customHeight="1" thickBot="1" x14ac:dyDescent="0.25">
      <c r="B21" s="53"/>
      <c r="C21" s="53"/>
      <c r="D21" s="53"/>
      <c r="E21" s="53"/>
      <c r="F21" s="53"/>
      <c r="G21" s="53"/>
      <c r="H21" s="53"/>
      <c r="I21" s="53"/>
      <c r="J21" s="53"/>
      <c r="K21" s="53"/>
      <c r="L21" s="53"/>
      <c r="M21" s="53"/>
      <c r="N21" s="53"/>
      <c r="O21" s="53"/>
      <c r="P21" s="53"/>
      <c r="Q21" s="53"/>
      <c r="R21" s="53"/>
      <c r="S21" s="53"/>
      <c r="U21" s="393"/>
    </row>
    <row r="22" spans="2:21" ht="30" customHeight="1" thickBot="1" x14ac:dyDescent="0.25">
      <c r="B22" s="397" t="s">
        <v>55</v>
      </c>
      <c r="C22" s="398"/>
      <c r="D22" s="398"/>
      <c r="E22" s="398"/>
      <c r="F22" s="398"/>
      <c r="G22" s="398"/>
      <c r="H22" s="398"/>
      <c r="I22" s="398"/>
      <c r="J22" s="398"/>
      <c r="K22" s="398"/>
      <c r="L22" s="398"/>
      <c r="M22" s="398"/>
      <c r="N22" s="398"/>
      <c r="O22" s="398"/>
      <c r="P22" s="398"/>
      <c r="Q22" s="398"/>
      <c r="R22" s="398"/>
      <c r="S22" s="399"/>
      <c r="T22" s="2"/>
      <c r="U22" s="393"/>
    </row>
    <row r="23" spans="2:21" ht="30" customHeight="1" x14ac:dyDescent="0.2">
      <c r="B23" s="19" t="s">
        <v>57</v>
      </c>
      <c r="C23" s="400" t="s">
        <v>158</v>
      </c>
      <c r="D23" s="400"/>
      <c r="E23" s="400"/>
      <c r="F23" s="400"/>
      <c r="G23" s="400"/>
      <c r="H23" s="400"/>
      <c r="I23" s="400"/>
      <c r="J23" s="400"/>
      <c r="K23" s="400"/>
      <c r="L23" s="400"/>
      <c r="M23" s="400"/>
      <c r="N23" s="400"/>
      <c r="O23" s="400"/>
      <c r="P23" s="400"/>
      <c r="Q23" s="400"/>
      <c r="R23" s="400"/>
      <c r="S23" s="401"/>
      <c r="T23" s="2"/>
      <c r="U23" s="393"/>
    </row>
    <row r="24" spans="2:21" ht="119.25" customHeight="1" thickBot="1" x14ac:dyDescent="0.25">
      <c r="B24" s="20" t="s">
        <v>56</v>
      </c>
      <c r="C24" s="402" t="s">
        <v>159</v>
      </c>
      <c r="D24" s="402"/>
      <c r="E24" s="402"/>
      <c r="F24" s="402"/>
      <c r="G24" s="402"/>
      <c r="H24" s="402"/>
      <c r="I24" s="402"/>
      <c r="J24" s="402"/>
      <c r="K24" s="402"/>
      <c r="L24" s="402"/>
      <c r="M24" s="402"/>
      <c r="N24" s="402"/>
      <c r="O24" s="402"/>
      <c r="P24" s="402"/>
      <c r="Q24" s="402"/>
      <c r="R24" s="402"/>
      <c r="S24" s="403"/>
      <c r="T24" s="2"/>
      <c r="U24" s="394"/>
    </row>
    <row r="25" spans="2:21" ht="14.1" customHeight="1" x14ac:dyDescent="0.2"/>
  </sheetData>
  <sheetProtection algorithmName="SHA-512" hashValue="uTBBsZZPfVqK+aCyc5LW8zqcy75hc70jZsu5FsjvkglZoj7B4kzyMOIiDA9YF0IFb2RJv9zTel3rzt7ZD1z5YQ==" saltValue="9V73L1WKgonWZ9XsCAan+A==" spinCount="100000" sheet="1" selectLockedCells="1"/>
  <protectedRanges>
    <protectedRange password="CAA2" sqref="D8:S18" name="Summe_3"/>
  </protectedRanges>
  <mergeCells count="14">
    <mergeCell ref="D6:G6"/>
    <mergeCell ref="H6:K6"/>
    <mergeCell ref="L6:O6"/>
    <mergeCell ref="P6:S6"/>
    <mergeCell ref="B1:U1"/>
    <mergeCell ref="B5:S5"/>
    <mergeCell ref="B6:C7"/>
    <mergeCell ref="U6:U24"/>
    <mergeCell ref="B20:C20"/>
    <mergeCell ref="B8:B19"/>
    <mergeCell ref="E3:F3"/>
    <mergeCell ref="B22:S22"/>
    <mergeCell ref="C23:S23"/>
    <mergeCell ref="C24:S24"/>
  </mergeCells>
  <conditionalFormatting sqref="E8:G18 Q8:S18 M8:O18 I8:K18">
    <cfRule type="expression" dxfId="44" priority="5">
      <formula>ISBLANK(E8)</formula>
    </cfRule>
  </conditionalFormatting>
  <conditionalFormatting sqref="U6">
    <cfRule type="expression" dxfId="43" priority="2">
      <formula>ISBLANK(U6)</formula>
    </cfRule>
  </conditionalFormatting>
  <conditionalFormatting sqref="E8:G18 I8:K18 M8:O18 Q8:S18 U6:U24">
    <cfRule type="containsBlanks" dxfId="42" priority="1">
      <formula>LEN(TRIM(E6))=0</formula>
    </cfRule>
  </conditionalFormatting>
  <dataValidations count="3">
    <dataValidation type="whole" allowBlank="1" showInputMessage="1" showErrorMessage="1" sqref="E8:G18 I8:K18 M8:O18 Q8:S18" xr:uid="{588C6815-D6BE-4B27-A4EC-1FAB47D0E861}">
      <formula1>0</formula1>
      <formula2>100000</formula2>
    </dataValidation>
    <dataValidation operator="greaterThanOrEqual" allowBlank="1" promptTitle="Ganze Zahlen" sqref="D20:S20" xr:uid="{2D04E46D-B857-4CE6-B24C-3DB980F09414}"/>
    <dataValidation type="whole" operator="greaterThanOrEqual" allowBlank="1" showErrorMessage="1" errorTitle="Fehler" error="Gültig sind nur positive, ganze Zahlen (0, 200, etc.). Kein Text" promptTitle="Ganze Zahlen" prompt="Nur ganzzahlige Werte (0, 1, 200 etc.)" sqref="D19:S19" xr:uid="{56D54B24-448E-4854-9895-A52C271B74C3}">
      <formula1>0</formula1>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8D11-78F9-446B-B3E3-CED33E1A5C2D}">
  <sheetPr codeName="Tabelle4">
    <tabColor theme="3" tint="0.59999389629810485"/>
    <pageSetUpPr fitToPage="1"/>
  </sheetPr>
  <dimension ref="A1:U25"/>
  <sheetViews>
    <sheetView showGridLines="0" zoomScaleNormal="100" workbookViewId="0">
      <selection activeCell="E8" sqref="E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0" width="2.625" style="1" customWidth="1"/>
    <col min="21" max="21" width="60.625" style="1" customWidth="1"/>
    <col min="22" max="22" width="2.625" style="1" customWidth="1"/>
    <col min="23" max="16384" width="11" style="1"/>
  </cols>
  <sheetData>
    <row r="1" spans="1:21" ht="30" customHeight="1" x14ac:dyDescent="0.4">
      <c r="B1" s="406" t="s">
        <v>143</v>
      </c>
      <c r="C1" s="406"/>
      <c r="D1" s="406"/>
      <c r="E1" s="406"/>
      <c r="F1" s="406"/>
      <c r="G1" s="406"/>
      <c r="H1" s="406"/>
      <c r="I1" s="406"/>
      <c r="J1" s="406"/>
      <c r="K1" s="406"/>
      <c r="L1" s="406"/>
      <c r="M1" s="406"/>
      <c r="N1" s="406"/>
      <c r="O1" s="406"/>
      <c r="P1" s="406"/>
      <c r="Q1" s="406"/>
      <c r="R1" s="406"/>
      <c r="S1" s="406"/>
      <c r="T1" s="406"/>
      <c r="U1" s="406"/>
    </row>
    <row r="2" spans="1:21" ht="15" customHeight="1" x14ac:dyDescent="0.2">
      <c r="B2" s="2"/>
      <c r="C2" s="2"/>
      <c r="D2" s="2"/>
      <c r="E2" s="2"/>
      <c r="F2" s="2"/>
      <c r="G2" s="2"/>
      <c r="H2" s="2"/>
      <c r="I2" s="2"/>
      <c r="J2" s="2"/>
      <c r="K2" s="2"/>
      <c r="L2" s="2"/>
      <c r="M2" s="2"/>
      <c r="N2" s="2"/>
      <c r="O2" s="2"/>
      <c r="P2" s="2"/>
      <c r="Q2" s="2"/>
      <c r="R2" s="2"/>
      <c r="S2" s="2"/>
    </row>
    <row r="3" spans="1:21" s="271" customFormat="1" ht="30" customHeight="1" x14ac:dyDescent="0.3">
      <c r="A3" s="267"/>
      <c r="B3" s="268" t="s">
        <v>228</v>
      </c>
      <c r="C3" s="269" t="str">
        <f>IF('Table des matières'!C3&lt;&gt;0,'Table des matières'!C3,"")</f>
        <v/>
      </c>
      <c r="D3" s="270" t="s">
        <v>229</v>
      </c>
      <c r="E3" s="375" t="str">
        <f>IF('Table des matières'!E3&lt;&gt;0,'Table des matières'!E3,"")</f>
        <v/>
      </c>
      <c r="F3" s="375"/>
    </row>
    <row r="4" spans="1:21" ht="15" customHeight="1" thickBot="1" x14ac:dyDescent="0.25">
      <c r="B4" s="3"/>
      <c r="C4" s="3"/>
    </row>
    <row r="5" spans="1:21" ht="30" customHeight="1" thickBot="1" x14ac:dyDescent="0.25">
      <c r="B5" s="407"/>
      <c r="C5" s="408"/>
      <c r="D5" s="408"/>
      <c r="E5" s="408"/>
      <c r="F5" s="408"/>
      <c r="G5" s="408"/>
      <c r="H5" s="408"/>
      <c r="I5" s="408"/>
      <c r="J5" s="408"/>
      <c r="K5" s="408"/>
      <c r="L5" s="408"/>
      <c r="M5" s="408"/>
      <c r="N5" s="408"/>
      <c r="O5" s="408"/>
      <c r="P5" s="408"/>
      <c r="Q5" s="408"/>
      <c r="R5" s="408"/>
      <c r="S5" s="409"/>
      <c r="U5" s="4" t="s">
        <v>54</v>
      </c>
    </row>
    <row r="6" spans="1:21" s="2" customFormat="1" ht="30" customHeight="1" x14ac:dyDescent="0.2">
      <c r="B6" s="388" t="s">
        <v>241</v>
      </c>
      <c r="C6" s="410"/>
      <c r="D6" s="326" t="s">
        <v>236</v>
      </c>
      <c r="E6" s="327"/>
      <c r="F6" s="327"/>
      <c r="G6" s="328"/>
      <c r="H6" s="308" t="s">
        <v>237</v>
      </c>
      <c r="I6" s="309"/>
      <c r="J6" s="309"/>
      <c r="K6" s="310"/>
      <c r="L6" s="308" t="s">
        <v>238</v>
      </c>
      <c r="M6" s="309"/>
      <c r="N6" s="309"/>
      <c r="O6" s="311"/>
      <c r="P6" s="308" t="s">
        <v>239</v>
      </c>
      <c r="Q6" s="309"/>
      <c r="R6" s="309"/>
      <c r="S6" s="310"/>
      <c r="T6" s="5"/>
      <c r="U6" s="392"/>
    </row>
    <row r="7" spans="1:21" ht="30" customHeight="1" thickBot="1" x14ac:dyDescent="0.25">
      <c r="B7" s="390"/>
      <c r="C7" s="411"/>
      <c r="D7" s="6" t="s">
        <v>0</v>
      </c>
      <c r="E7" s="7" t="s">
        <v>49</v>
      </c>
      <c r="F7" s="7" t="s">
        <v>1</v>
      </c>
      <c r="G7" s="22" t="s">
        <v>50</v>
      </c>
      <c r="H7" s="6" t="s">
        <v>0</v>
      </c>
      <c r="I7" s="7" t="s">
        <v>49</v>
      </c>
      <c r="J7" s="7" t="s">
        <v>1</v>
      </c>
      <c r="K7" s="8" t="s">
        <v>50</v>
      </c>
      <c r="L7" s="6" t="s">
        <v>0</v>
      </c>
      <c r="M7" s="7" t="s">
        <v>49</v>
      </c>
      <c r="N7" s="7" t="s">
        <v>1</v>
      </c>
      <c r="O7" s="22" t="s">
        <v>50</v>
      </c>
      <c r="P7" s="6" t="s">
        <v>0</v>
      </c>
      <c r="Q7" s="7" t="s">
        <v>49</v>
      </c>
      <c r="R7" s="7" t="s">
        <v>1</v>
      </c>
      <c r="S7" s="8" t="s">
        <v>50</v>
      </c>
      <c r="U7" s="393"/>
    </row>
    <row r="8" spans="1:21" ht="30" customHeight="1" x14ac:dyDescent="0.2">
      <c r="B8" s="343" t="s">
        <v>161</v>
      </c>
      <c r="C8" s="228" t="s">
        <v>202</v>
      </c>
      <c r="D8" s="185">
        <f>SUM(E8:G8)</f>
        <v>0</v>
      </c>
      <c r="E8" s="11"/>
      <c r="F8" s="11"/>
      <c r="G8" s="12"/>
      <c r="H8" s="185">
        <f>SUM(I8:K8)</f>
        <v>0</v>
      </c>
      <c r="I8" s="11"/>
      <c r="J8" s="11"/>
      <c r="K8" s="174"/>
      <c r="L8" s="185">
        <f>SUM(M8:O8)</f>
        <v>0</v>
      </c>
      <c r="M8" s="11"/>
      <c r="N8" s="11"/>
      <c r="O8" s="12"/>
      <c r="P8" s="185">
        <f>SUM(Q8:S8)</f>
        <v>0</v>
      </c>
      <c r="Q8" s="11"/>
      <c r="R8" s="11"/>
      <c r="S8" s="12"/>
      <c r="U8" s="393"/>
    </row>
    <row r="9" spans="1:21" ht="30" customHeight="1" x14ac:dyDescent="0.2">
      <c r="B9" s="344"/>
      <c r="C9" s="229" t="s">
        <v>203</v>
      </c>
      <c r="D9" s="188">
        <f t="shared" ref="D9:D17" si="0">SUM(E9:G9)</f>
        <v>0</v>
      </c>
      <c r="E9" s="15"/>
      <c r="F9" s="15"/>
      <c r="G9" s="16"/>
      <c r="H9" s="188">
        <f>SUM(I9:K9)</f>
        <v>0</v>
      </c>
      <c r="I9" s="15"/>
      <c r="J9" s="15"/>
      <c r="K9" s="21"/>
      <c r="L9" s="188">
        <f>SUM(M9:O9)</f>
        <v>0</v>
      </c>
      <c r="M9" s="15"/>
      <c r="N9" s="15"/>
      <c r="O9" s="16"/>
      <c r="P9" s="188">
        <f t="shared" ref="P9:P17" si="1">SUM(Q9:S9)</f>
        <v>0</v>
      </c>
      <c r="Q9" s="15"/>
      <c r="R9" s="15"/>
      <c r="S9" s="16"/>
      <c r="U9" s="393"/>
    </row>
    <row r="10" spans="1:21" ht="30" customHeight="1" x14ac:dyDescent="0.2">
      <c r="B10" s="344"/>
      <c r="C10" s="229" t="s">
        <v>204</v>
      </c>
      <c r="D10" s="188">
        <f t="shared" si="0"/>
        <v>0</v>
      </c>
      <c r="E10" s="15"/>
      <c r="F10" s="15"/>
      <c r="G10" s="16"/>
      <c r="H10" s="188">
        <f t="shared" ref="H10:H18" si="2">SUM(I10:K10)</f>
        <v>0</v>
      </c>
      <c r="I10" s="15"/>
      <c r="J10" s="15"/>
      <c r="K10" s="21"/>
      <c r="L10" s="188">
        <f t="shared" ref="L10:L18" si="3">SUM(M10:O10)</f>
        <v>0</v>
      </c>
      <c r="M10" s="15"/>
      <c r="N10" s="15"/>
      <c r="O10" s="16"/>
      <c r="P10" s="188">
        <f>SUM(Q10:S10)</f>
        <v>0</v>
      </c>
      <c r="Q10" s="15"/>
      <c r="R10" s="15"/>
      <c r="S10" s="16"/>
      <c r="U10" s="393"/>
    </row>
    <row r="11" spans="1:21" ht="30" customHeight="1" x14ac:dyDescent="0.2">
      <c r="B11" s="344"/>
      <c r="C11" s="229" t="s">
        <v>205</v>
      </c>
      <c r="D11" s="188">
        <f t="shared" si="0"/>
        <v>0</v>
      </c>
      <c r="E11" s="15"/>
      <c r="F11" s="15"/>
      <c r="G11" s="16"/>
      <c r="H11" s="188">
        <f t="shared" si="2"/>
        <v>0</v>
      </c>
      <c r="I11" s="15"/>
      <c r="J11" s="15"/>
      <c r="K11" s="21"/>
      <c r="L11" s="188">
        <f t="shared" si="3"/>
        <v>0</v>
      </c>
      <c r="M11" s="15"/>
      <c r="N11" s="15"/>
      <c r="O11" s="16"/>
      <c r="P11" s="188">
        <f t="shared" si="1"/>
        <v>0</v>
      </c>
      <c r="Q11" s="15"/>
      <c r="R11" s="15"/>
      <c r="S11" s="16"/>
      <c r="U11" s="393"/>
    </row>
    <row r="12" spans="1:21" ht="30" customHeight="1" x14ac:dyDescent="0.2">
      <c r="B12" s="344"/>
      <c r="C12" s="229" t="s">
        <v>206</v>
      </c>
      <c r="D12" s="188">
        <f>SUM(E12:G12)</f>
        <v>0</v>
      </c>
      <c r="E12" s="15"/>
      <c r="F12" s="15"/>
      <c r="G12" s="16"/>
      <c r="H12" s="188">
        <f t="shared" si="2"/>
        <v>0</v>
      </c>
      <c r="I12" s="15"/>
      <c r="J12" s="15"/>
      <c r="K12" s="21"/>
      <c r="L12" s="188">
        <f t="shared" si="3"/>
        <v>0</v>
      </c>
      <c r="M12" s="15"/>
      <c r="N12" s="15"/>
      <c r="O12" s="16"/>
      <c r="P12" s="188">
        <f t="shared" si="1"/>
        <v>0</v>
      </c>
      <c r="Q12" s="15"/>
      <c r="R12" s="15"/>
      <c r="S12" s="16"/>
      <c r="U12" s="393"/>
    </row>
    <row r="13" spans="1:21" ht="30" customHeight="1" x14ac:dyDescent="0.2">
      <c r="B13" s="344"/>
      <c r="C13" s="229" t="s">
        <v>207</v>
      </c>
      <c r="D13" s="188">
        <f t="shared" si="0"/>
        <v>0</v>
      </c>
      <c r="E13" s="15"/>
      <c r="F13" s="15"/>
      <c r="G13" s="16"/>
      <c r="H13" s="188">
        <f t="shared" si="2"/>
        <v>0</v>
      </c>
      <c r="I13" s="15"/>
      <c r="J13" s="15"/>
      <c r="K13" s="21"/>
      <c r="L13" s="188">
        <f>SUM(M13:O13)</f>
        <v>0</v>
      </c>
      <c r="M13" s="15"/>
      <c r="N13" s="15"/>
      <c r="O13" s="16"/>
      <c r="P13" s="188">
        <f>SUM(Q13:S13)</f>
        <v>0</v>
      </c>
      <c r="Q13" s="15"/>
      <c r="R13" s="15"/>
      <c r="S13" s="16"/>
      <c r="U13" s="393"/>
    </row>
    <row r="14" spans="1:21" ht="30" customHeight="1" x14ac:dyDescent="0.2">
      <c r="B14" s="344"/>
      <c r="C14" s="229" t="s">
        <v>208</v>
      </c>
      <c r="D14" s="188">
        <f t="shared" si="0"/>
        <v>0</v>
      </c>
      <c r="E14" s="15"/>
      <c r="F14" s="15"/>
      <c r="G14" s="16"/>
      <c r="H14" s="188">
        <f t="shared" si="2"/>
        <v>0</v>
      </c>
      <c r="I14" s="15"/>
      <c r="J14" s="15"/>
      <c r="K14" s="21"/>
      <c r="L14" s="188">
        <f t="shared" si="3"/>
        <v>0</v>
      </c>
      <c r="M14" s="15"/>
      <c r="N14" s="15"/>
      <c r="O14" s="16"/>
      <c r="P14" s="188">
        <f t="shared" si="1"/>
        <v>0</v>
      </c>
      <c r="Q14" s="15"/>
      <c r="R14" s="15"/>
      <c r="S14" s="16"/>
      <c r="U14" s="393"/>
    </row>
    <row r="15" spans="1:21" ht="30" customHeight="1" x14ac:dyDescent="0.2">
      <c r="B15" s="344"/>
      <c r="C15" s="229" t="s">
        <v>209</v>
      </c>
      <c r="D15" s="188">
        <f>SUM(E15:G15)</f>
        <v>0</v>
      </c>
      <c r="E15" s="15"/>
      <c r="F15" s="15"/>
      <c r="G15" s="16"/>
      <c r="H15" s="188">
        <f>SUM(I15:K15)</f>
        <v>0</v>
      </c>
      <c r="I15" s="15"/>
      <c r="J15" s="15"/>
      <c r="K15" s="21"/>
      <c r="L15" s="188">
        <f t="shared" si="3"/>
        <v>0</v>
      </c>
      <c r="M15" s="15"/>
      <c r="N15" s="15"/>
      <c r="O15" s="16"/>
      <c r="P15" s="188">
        <f t="shared" si="1"/>
        <v>0</v>
      </c>
      <c r="Q15" s="15"/>
      <c r="R15" s="15"/>
      <c r="S15" s="16"/>
      <c r="U15" s="393"/>
    </row>
    <row r="16" spans="1:21" ht="30" customHeight="1" x14ac:dyDescent="0.2">
      <c r="B16" s="344"/>
      <c r="C16" s="229" t="s">
        <v>210</v>
      </c>
      <c r="D16" s="188">
        <f t="shared" si="0"/>
        <v>0</v>
      </c>
      <c r="E16" s="15"/>
      <c r="F16" s="15"/>
      <c r="G16" s="16"/>
      <c r="H16" s="188">
        <f t="shared" si="2"/>
        <v>0</v>
      </c>
      <c r="I16" s="15"/>
      <c r="J16" s="15"/>
      <c r="K16" s="21"/>
      <c r="L16" s="188">
        <f t="shared" si="3"/>
        <v>0</v>
      </c>
      <c r="M16" s="15"/>
      <c r="N16" s="15"/>
      <c r="O16" s="16"/>
      <c r="P16" s="188">
        <f t="shared" si="1"/>
        <v>0</v>
      </c>
      <c r="Q16" s="15"/>
      <c r="R16" s="15"/>
      <c r="S16" s="16"/>
      <c r="U16" s="393"/>
    </row>
    <row r="17" spans="2:21" ht="30" customHeight="1" x14ac:dyDescent="0.2">
      <c r="B17" s="344"/>
      <c r="C17" s="229" t="s">
        <v>211</v>
      </c>
      <c r="D17" s="188">
        <f t="shared" si="0"/>
        <v>0</v>
      </c>
      <c r="E17" s="15"/>
      <c r="F17" s="15"/>
      <c r="G17" s="16"/>
      <c r="H17" s="188">
        <f t="shared" si="2"/>
        <v>0</v>
      </c>
      <c r="I17" s="15"/>
      <c r="J17" s="15"/>
      <c r="K17" s="21"/>
      <c r="L17" s="188">
        <f t="shared" si="3"/>
        <v>0</v>
      </c>
      <c r="M17" s="15"/>
      <c r="N17" s="15"/>
      <c r="O17" s="16"/>
      <c r="P17" s="188">
        <f t="shared" si="1"/>
        <v>0</v>
      </c>
      <c r="Q17" s="15"/>
      <c r="R17" s="15"/>
      <c r="S17" s="16"/>
      <c r="U17" s="393"/>
    </row>
    <row r="18" spans="2:21" ht="30" customHeight="1" x14ac:dyDescent="0.2">
      <c r="B18" s="344"/>
      <c r="C18" s="229" t="s">
        <v>212</v>
      </c>
      <c r="D18" s="188">
        <f>SUM(E18:G18)</f>
        <v>0</v>
      </c>
      <c r="E18" s="15"/>
      <c r="F18" s="15"/>
      <c r="G18" s="16"/>
      <c r="H18" s="188">
        <f t="shared" si="2"/>
        <v>0</v>
      </c>
      <c r="I18" s="15"/>
      <c r="J18" s="15"/>
      <c r="K18" s="21"/>
      <c r="L18" s="188">
        <f t="shared" si="3"/>
        <v>0</v>
      </c>
      <c r="M18" s="15"/>
      <c r="N18" s="15"/>
      <c r="O18" s="16"/>
      <c r="P18" s="188">
        <f>SUM(Q18:S18)</f>
        <v>0</v>
      </c>
      <c r="Q18" s="15"/>
      <c r="R18" s="15"/>
      <c r="S18" s="16"/>
      <c r="U18" s="393"/>
    </row>
    <row r="19" spans="2:21" ht="30" customHeight="1" thickBot="1" x14ac:dyDescent="0.25">
      <c r="B19" s="345"/>
      <c r="C19" s="82" t="s">
        <v>0</v>
      </c>
      <c r="D19" s="85">
        <f>SUM(D8:D18)</f>
        <v>0</v>
      </c>
      <c r="E19" s="83">
        <f>SUM(E8:E18)</f>
        <v>0</v>
      </c>
      <c r="F19" s="83">
        <f>SUM(F8:F18)</f>
        <v>0</v>
      </c>
      <c r="G19" s="84">
        <f t="shared" ref="G19:R19" si="4">SUM(G8:G18)</f>
        <v>0</v>
      </c>
      <c r="H19" s="86">
        <f>SUM(H8:H18)</f>
        <v>0</v>
      </c>
      <c r="I19" s="83">
        <f>SUM(I8:I18)</f>
        <v>0</v>
      </c>
      <c r="J19" s="83">
        <f>SUM(J8:J18)</f>
        <v>0</v>
      </c>
      <c r="K19" s="88">
        <f t="shared" si="4"/>
        <v>0</v>
      </c>
      <c r="L19" s="85">
        <f>SUM(L8:L18)</f>
        <v>0</v>
      </c>
      <c r="M19" s="83">
        <f t="shared" si="4"/>
        <v>0</v>
      </c>
      <c r="N19" s="83">
        <f>SUM(N8:N18)</f>
        <v>0</v>
      </c>
      <c r="O19" s="84">
        <f t="shared" si="4"/>
        <v>0</v>
      </c>
      <c r="P19" s="86">
        <f>SUM(P8:P18)</f>
        <v>0</v>
      </c>
      <c r="Q19" s="83">
        <f t="shared" si="4"/>
        <v>0</v>
      </c>
      <c r="R19" s="83">
        <f t="shared" si="4"/>
        <v>0</v>
      </c>
      <c r="S19" s="84">
        <f>SUM(S8:S18)</f>
        <v>0</v>
      </c>
      <c r="U19" s="393"/>
    </row>
    <row r="20" spans="2:21" ht="30" customHeight="1" thickBot="1" x14ac:dyDescent="0.25">
      <c r="B20" s="395" t="s">
        <v>126</v>
      </c>
      <c r="C20" s="412"/>
      <c r="D20" s="17" t="str">
        <f>_xlfn.IFNA(VLOOKUP($C$3,'Univers AIS Mai 19'!$B$9:$CI$35,3,FALSE),"")</f>
        <v/>
      </c>
      <c r="E20" s="18" t="str">
        <f>_xlfn.IFNA(VLOOKUP($C$3,'Univers AIS Mai 19'!$B$9:$CI$35,4,FALSE),"")</f>
        <v/>
      </c>
      <c r="F20" s="18" t="str">
        <f>_xlfn.IFNA(VLOOKUP($C$3,'Univers AIS Mai 19'!$B$9:$CI$35,5,FALSE),"")</f>
        <v/>
      </c>
      <c r="G20" s="234"/>
      <c r="H20" s="235" t="str">
        <f>_xlfn.IFNA(VLOOKUP($C$3,'Univers AIS Mai 19'!$B$9:$CI$35,6,FALSE),"")</f>
        <v/>
      </c>
      <c r="I20" s="114" t="str">
        <f>_xlfn.IFNA(VLOOKUP($C$3,'Univers AIS Mai 19'!$B$9:$CI$35,7,FALSE),"")</f>
        <v/>
      </c>
      <c r="J20" s="114" t="str">
        <f>_xlfn.IFNA(VLOOKUP($C$3,'Univers AIS Mai 19'!$B$9:$CI$35,8,FALSE),"")</f>
        <v/>
      </c>
      <c r="K20" s="236"/>
      <c r="L20" s="140"/>
      <c r="M20" s="173"/>
      <c r="N20" s="173"/>
      <c r="O20" s="172"/>
      <c r="P20" s="136" t="str">
        <f>_xlfn.IFNA(VLOOKUP($C$3,'Univers AIS Mai 19'!$B$9:$CI$35,12,FALSE),"")</f>
        <v/>
      </c>
      <c r="Q20" s="114" t="str">
        <f>_xlfn.IFNA(VLOOKUP($C$3,'Univers AIS Mai 19'!$B$9:$CI$35,13,FALSE),"")</f>
        <v/>
      </c>
      <c r="R20" s="114" t="str">
        <f>_xlfn.IFNA(VLOOKUP($C$3,'Univers AIS Mai 19'!$B$9:$CI$35,14,FALSE),"")</f>
        <v/>
      </c>
      <c r="S20" s="172"/>
      <c r="U20" s="393"/>
    </row>
    <row r="21" spans="2:21" ht="15" customHeight="1" thickBot="1" x14ac:dyDescent="0.25">
      <c r="U21" s="393"/>
    </row>
    <row r="22" spans="2:21" ht="30" customHeight="1" thickBot="1" x14ac:dyDescent="0.25">
      <c r="B22" s="397" t="s">
        <v>55</v>
      </c>
      <c r="C22" s="398"/>
      <c r="D22" s="398"/>
      <c r="E22" s="398"/>
      <c r="F22" s="398"/>
      <c r="G22" s="398"/>
      <c r="H22" s="398"/>
      <c r="I22" s="398"/>
      <c r="J22" s="398"/>
      <c r="K22" s="398"/>
      <c r="L22" s="398"/>
      <c r="M22" s="398"/>
      <c r="N22" s="398"/>
      <c r="O22" s="398"/>
      <c r="P22" s="398"/>
      <c r="Q22" s="398"/>
      <c r="R22" s="398"/>
      <c r="S22" s="399"/>
      <c r="T22" s="2"/>
      <c r="U22" s="393"/>
    </row>
    <row r="23" spans="2:21" ht="30" customHeight="1" x14ac:dyDescent="0.2">
      <c r="B23" s="19" t="s">
        <v>57</v>
      </c>
      <c r="C23" s="400" t="s">
        <v>162</v>
      </c>
      <c r="D23" s="400"/>
      <c r="E23" s="400"/>
      <c r="F23" s="400"/>
      <c r="G23" s="400"/>
      <c r="H23" s="400"/>
      <c r="I23" s="400"/>
      <c r="J23" s="400"/>
      <c r="K23" s="400"/>
      <c r="L23" s="400"/>
      <c r="M23" s="400"/>
      <c r="N23" s="400"/>
      <c r="O23" s="400"/>
      <c r="P23" s="400"/>
      <c r="Q23" s="400"/>
      <c r="R23" s="400"/>
      <c r="S23" s="401"/>
      <c r="T23" s="2"/>
      <c r="U23" s="393"/>
    </row>
    <row r="24" spans="2:21" ht="117" customHeight="1" thickBot="1" x14ac:dyDescent="0.25">
      <c r="B24" s="20" t="s">
        <v>56</v>
      </c>
      <c r="C24" s="404" t="s">
        <v>201</v>
      </c>
      <c r="D24" s="404"/>
      <c r="E24" s="404"/>
      <c r="F24" s="404"/>
      <c r="G24" s="404"/>
      <c r="H24" s="404"/>
      <c r="I24" s="404"/>
      <c r="J24" s="404"/>
      <c r="K24" s="404"/>
      <c r="L24" s="404"/>
      <c r="M24" s="404"/>
      <c r="N24" s="404"/>
      <c r="O24" s="404"/>
      <c r="P24" s="404"/>
      <c r="Q24" s="404"/>
      <c r="R24" s="404"/>
      <c r="S24" s="405"/>
      <c r="T24" s="2"/>
      <c r="U24" s="394"/>
    </row>
    <row r="25" spans="2:21" ht="14.1" customHeight="1" x14ac:dyDescent="0.2"/>
  </sheetData>
  <sheetProtection algorithmName="SHA-512" hashValue="yseD6ZFknoNTCCryaL5l4WOMS/01HVeLZggAPErw9lJutEdI8sm/v7E8ksJT+cilZ1umv9q7a1/dGrPMNQWv7A==" saltValue="O07q4v3G/DiYXHCIDoilrA==" spinCount="100000" sheet="1" selectLockedCells="1"/>
  <protectedRanges>
    <protectedRange password="CAA2" sqref="D8:S18" name="Summe_3_1"/>
  </protectedRanges>
  <mergeCells count="14">
    <mergeCell ref="C24:S24"/>
    <mergeCell ref="B1:U1"/>
    <mergeCell ref="B5:S5"/>
    <mergeCell ref="B6:C7"/>
    <mergeCell ref="U6:U24"/>
    <mergeCell ref="B20:C20"/>
    <mergeCell ref="B8:B19"/>
    <mergeCell ref="E3:F3"/>
    <mergeCell ref="D6:G6"/>
    <mergeCell ref="H6:K6"/>
    <mergeCell ref="L6:O6"/>
    <mergeCell ref="P6:S6"/>
    <mergeCell ref="B22:S22"/>
    <mergeCell ref="C23:S23"/>
  </mergeCells>
  <conditionalFormatting sqref="U6">
    <cfRule type="expression" dxfId="41" priority="8">
      <formula>ISBLANK(U6)</formula>
    </cfRule>
  </conditionalFormatting>
  <conditionalFormatting sqref="U6:U24">
    <cfRule type="containsBlanks" dxfId="40" priority="6">
      <formula>LEN(TRIM(U6))=0</formula>
    </cfRule>
  </conditionalFormatting>
  <conditionalFormatting sqref="E8:G18 I8:K18 M8:O18 Q8:S18">
    <cfRule type="containsBlanks" dxfId="39" priority="1">
      <formula>LEN(TRIM(E8))=0</formula>
    </cfRule>
  </conditionalFormatting>
  <conditionalFormatting sqref="E8:G18 Q8:S18 M8:O18 I8:K18">
    <cfRule type="expression" dxfId="38" priority="2">
      <formula>ISBLANK(E8)</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9:S19" xr:uid="{8AED7916-7779-4887-B365-66D87D85DD82}">
      <formula1>0</formula1>
    </dataValidation>
    <dataValidation operator="greaterThanOrEqual" allowBlank="1" promptTitle="Ganze Zahlen" sqref="D20:S20" xr:uid="{56BD8B3B-E360-44F0-847E-0933F9645E63}"/>
    <dataValidation type="whole" allowBlank="1" showInputMessage="1" showErrorMessage="1" sqref="E8:G18 I8:K18 M8:O18 Q8:S18" xr:uid="{B1221C26-D7DA-463F-8236-02409718447E}">
      <formula1>0</formula1>
      <formula2>100000</formula2>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8BB5-B258-4A81-B2FA-9BA9EB207EC1}">
  <sheetPr codeName="Tabelle5">
    <tabColor theme="3" tint="0.59999389629810485"/>
    <pageSetUpPr fitToPage="1"/>
  </sheetPr>
  <dimension ref="A1:U17"/>
  <sheetViews>
    <sheetView showGridLines="0" zoomScaleNormal="100" workbookViewId="0">
      <selection activeCell="U6" sqref="U6:U16"/>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0" width="2.625" style="1" customWidth="1"/>
    <col min="21" max="21" width="60.625" style="1" customWidth="1"/>
    <col min="22" max="22" width="2.625" style="1" customWidth="1"/>
    <col min="23" max="16384" width="11" style="1"/>
  </cols>
  <sheetData>
    <row r="1" spans="1:21" ht="30" customHeight="1" x14ac:dyDescent="0.2">
      <c r="B1" s="384" t="s">
        <v>144</v>
      </c>
      <c r="C1" s="384"/>
      <c r="D1" s="384"/>
      <c r="E1" s="384"/>
      <c r="F1" s="384"/>
      <c r="G1" s="384"/>
      <c r="H1" s="384"/>
      <c r="I1" s="384"/>
      <c r="J1" s="384"/>
      <c r="K1" s="384"/>
      <c r="L1" s="384"/>
      <c r="M1" s="384"/>
      <c r="N1" s="384"/>
      <c r="O1" s="384"/>
      <c r="P1" s="384"/>
      <c r="Q1" s="384"/>
      <c r="R1" s="384"/>
      <c r="S1" s="384"/>
      <c r="T1" s="384"/>
      <c r="U1" s="384"/>
    </row>
    <row r="2" spans="1:21" ht="15" customHeight="1" x14ac:dyDescent="0.2">
      <c r="B2" s="2"/>
      <c r="C2" s="2"/>
      <c r="D2" s="2"/>
      <c r="E2" s="2"/>
      <c r="F2" s="2"/>
      <c r="G2" s="2"/>
      <c r="H2" s="2"/>
      <c r="I2" s="2"/>
      <c r="J2" s="2"/>
      <c r="K2" s="2"/>
      <c r="L2" s="2"/>
      <c r="M2" s="2"/>
      <c r="N2" s="2"/>
      <c r="O2" s="2"/>
      <c r="P2" s="2"/>
      <c r="Q2" s="2"/>
      <c r="R2" s="2"/>
      <c r="S2" s="2"/>
    </row>
    <row r="3" spans="1:21" s="271" customFormat="1" ht="30" customHeight="1" x14ac:dyDescent="0.3">
      <c r="A3" s="267"/>
      <c r="B3" s="268" t="s">
        <v>228</v>
      </c>
      <c r="C3" s="269" t="str">
        <f>IF('Table des matières'!C3&lt;&gt;0,'Table des matières'!C3,"")</f>
        <v/>
      </c>
      <c r="D3" s="270" t="s">
        <v>229</v>
      </c>
      <c r="E3" s="375" t="str">
        <f>IF('Table des matières'!E3&lt;&gt;0,'Table des matières'!E3,"")</f>
        <v/>
      </c>
      <c r="F3" s="375"/>
    </row>
    <row r="4" spans="1:21" ht="15" customHeight="1" thickBot="1" x14ac:dyDescent="0.25">
      <c r="B4" s="3"/>
      <c r="C4" s="3"/>
    </row>
    <row r="5" spans="1:21" ht="30" customHeight="1" thickBot="1" x14ac:dyDescent="0.25">
      <c r="B5" s="407"/>
      <c r="C5" s="408"/>
      <c r="D5" s="408"/>
      <c r="E5" s="408"/>
      <c r="F5" s="408"/>
      <c r="G5" s="408"/>
      <c r="H5" s="408"/>
      <c r="I5" s="408"/>
      <c r="J5" s="408"/>
      <c r="K5" s="408"/>
      <c r="L5" s="408"/>
      <c r="M5" s="408"/>
      <c r="N5" s="408"/>
      <c r="O5" s="408"/>
      <c r="P5" s="408"/>
      <c r="Q5" s="408"/>
      <c r="R5" s="408"/>
      <c r="S5" s="409"/>
      <c r="U5" s="4" t="s">
        <v>54</v>
      </c>
    </row>
    <row r="6" spans="1:21" s="2" customFormat="1" ht="30" customHeight="1" x14ac:dyDescent="0.2">
      <c r="B6" s="388" t="s">
        <v>241</v>
      </c>
      <c r="C6" s="410"/>
      <c r="D6" s="326" t="s">
        <v>236</v>
      </c>
      <c r="E6" s="327"/>
      <c r="F6" s="327"/>
      <c r="G6" s="328"/>
      <c r="H6" s="308" t="s">
        <v>237</v>
      </c>
      <c r="I6" s="309"/>
      <c r="J6" s="309"/>
      <c r="K6" s="310"/>
      <c r="L6" s="308" t="s">
        <v>238</v>
      </c>
      <c r="M6" s="309"/>
      <c r="N6" s="309"/>
      <c r="O6" s="311"/>
      <c r="P6" s="308" t="s">
        <v>239</v>
      </c>
      <c r="Q6" s="309"/>
      <c r="R6" s="309"/>
      <c r="S6" s="310"/>
      <c r="T6" s="5"/>
      <c r="U6" s="392"/>
    </row>
    <row r="7" spans="1:21" ht="30" customHeight="1" thickBot="1" x14ac:dyDescent="0.25">
      <c r="B7" s="390"/>
      <c r="C7" s="411"/>
      <c r="D7" s="6" t="s">
        <v>0</v>
      </c>
      <c r="E7" s="7" t="s">
        <v>49</v>
      </c>
      <c r="F7" s="7" t="s">
        <v>1</v>
      </c>
      <c r="G7" s="22" t="s">
        <v>50</v>
      </c>
      <c r="H7" s="6" t="s">
        <v>0</v>
      </c>
      <c r="I7" s="7" t="s">
        <v>49</v>
      </c>
      <c r="J7" s="7" t="s">
        <v>1</v>
      </c>
      <c r="K7" s="8" t="s">
        <v>50</v>
      </c>
      <c r="L7" s="6" t="s">
        <v>0</v>
      </c>
      <c r="M7" s="7" t="s">
        <v>49</v>
      </c>
      <c r="N7" s="7" t="s">
        <v>1</v>
      </c>
      <c r="O7" s="22" t="s">
        <v>50</v>
      </c>
      <c r="P7" s="6" t="s">
        <v>0</v>
      </c>
      <c r="Q7" s="7" t="s">
        <v>49</v>
      </c>
      <c r="R7" s="7" t="s">
        <v>1</v>
      </c>
      <c r="S7" s="8" t="s">
        <v>50</v>
      </c>
      <c r="U7" s="393"/>
    </row>
    <row r="8" spans="1:21" ht="30" customHeight="1" x14ac:dyDescent="0.2">
      <c r="B8" s="361" t="s">
        <v>256</v>
      </c>
      <c r="C8" s="116" t="s">
        <v>223</v>
      </c>
      <c r="D8" s="185">
        <f>SUM(E8:G8)</f>
        <v>0</v>
      </c>
      <c r="E8" s="11"/>
      <c r="F8" s="11"/>
      <c r="G8" s="12"/>
      <c r="H8" s="185">
        <f>SUM(I8:K8)</f>
        <v>0</v>
      </c>
      <c r="I8" s="11"/>
      <c r="J8" s="11"/>
      <c r="K8" s="12"/>
      <c r="L8" s="185">
        <f>SUM(M8:O8)</f>
        <v>0</v>
      </c>
      <c r="M8" s="11"/>
      <c r="N8" s="11"/>
      <c r="O8" s="12"/>
      <c r="P8" s="187">
        <f>SUM(Q8:S8)</f>
        <v>0</v>
      </c>
      <c r="Q8" s="11"/>
      <c r="R8" s="11"/>
      <c r="S8" s="12"/>
      <c r="U8" s="393"/>
    </row>
    <row r="9" spans="1:21" ht="28.5" x14ac:dyDescent="0.2">
      <c r="B9" s="362"/>
      <c r="C9" s="117" t="s">
        <v>255</v>
      </c>
      <c r="D9" s="188">
        <f>SUM(E9:G9)</f>
        <v>0</v>
      </c>
      <c r="E9" s="15"/>
      <c r="F9" s="15"/>
      <c r="G9" s="16"/>
      <c r="H9" s="188">
        <f>SUM(I9:K9)</f>
        <v>0</v>
      </c>
      <c r="I9" s="15"/>
      <c r="J9" s="15"/>
      <c r="K9" s="16"/>
      <c r="L9" s="188">
        <f>SUM(M9:O9)</f>
        <v>0</v>
      </c>
      <c r="M9" s="15"/>
      <c r="N9" s="15"/>
      <c r="O9" s="16"/>
      <c r="P9" s="190">
        <f t="shared" ref="P9" si="0">SUM(Q9:S9)</f>
        <v>0</v>
      </c>
      <c r="Q9" s="15"/>
      <c r="R9" s="15"/>
      <c r="S9" s="16"/>
      <c r="U9" s="393"/>
    </row>
    <row r="10" spans="1:21" ht="30" customHeight="1" x14ac:dyDescent="0.2">
      <c r="B10" s="362"/>
      <c r="C10" s="229" t="s">
        <v>224</v>
      </c>
      <c r="D10" s="188">
        <f t="shared" ref="D10" si="1">SUM(E10:G10)</f>
        <v>0</v>
      </c>
      <c r="E10" s="15"/>
      <c r="F10" s="15"/>
      <c r="G10" s="16"/>
      <c r="H10" s="188">
        <f t="shared" ref="H10" si="2">SUM(I10:K10)</f>
        <v>0</v>
      </c>
      <c r="I10" s="15"/>
      <c r="J10" s="15"/>
      <c r="K10" s="16"/>
      <c r="L10" s="188">
        <f t="shared" ref="L10" si="3">SUM(M10:O10)</f>
        <v>0</v>
      </c>
      <c r="M10" s="15"/>
      <c r="N10" s="15"/>
      <c r="O10" s="16"/>
      <c r="P10" s="190">
        <f>SUM(Q10:S10)</f>
        <v>0</v>
      </c>
      <c r="Q10" s="15"/>
      <c r="R10" s="15"/>
      <c r="S10" s="16"/>
      <c r="U10" s="393"/>
    </row>
    <row r="11" spans="1:21" ht="30" customHeight="1" thickBot="1" x14ac:dyDescent="0.25">
      <c r="B11" s="363"/>
      <c r="C11" s="82" t="s">
        <v>0</v>
      </c>
      <c r="D11" s="85">
        <f>SUM(D8:D10)</f>
        <v>0</v>
      </c>
      <c r="E11" s="83">
        <f>SUM(E8:E10)</f>
        <v>0</v>
      </c>
      <c r="F11" s="83">
        <f t="shared" ref="F11:Q11" si="4">SUM(F8:F10)</f>
        <v>0</v>
      </c>
      <c r="G11" s="84">
        <f>SUM(G8:G10)</f>
        <v>0</v>
      </c>
      <c r="H11" s="85">
        <f t="shared" si="4"/>
        <v>0</v>
      </c>
      <c r="I11" s="83">
        <f>SUM(I8:I10)</f>
        <v>0</v>
      </c>
      <c r="J11" s="83">
        <f>SUM(J8:J10)</f>
        <v>0</v>
      </c>
      <c r="K11" s="84">
        <f t="shared" si="4"/>
        <v>0</v>
      </c>
      <c r="L11" s="85">
        <f t="shared" si="4"/>
        <v>0</v>
      </c>
      <c r="M11" s="83">
        <f>SUM(M8:M10)</f>
        <v>0</v>
      </c>
      <c r="N11" s="83">
        <f t="shared" si="4"/>
        <v>0</v>
      </c>
      <c r="O11" s="84">
        <f t="shared" si="4"/>
        <v>0</v>
      </c>
      <c r="P11" s="86">
        <f t="shared" si="4"/>
        <v>0</v>
      </c>
      <c r="Q11" s="83">
        <f t="shared" si="4"/>
        <v>0</v>
      </c>
      <c r="R11" s="83">
        <f>SUM(R8:R10)</f>
        <v>0</v>
      </c>
      <c r="S11" s="84">
        <f>SUM(S8:S10)</f>
        <v>0</v>
      </c>
      <c r="U11" s="393"/>
    </row>
    <row r="12" spans="1:21" ht="30" customHeight="1" thickBot="1" x14ac:dyDescent="0.25">
      <c r="B12" s="395" t="s">
        <v>126</v>
      </c>
      <c r="C12" s="412"/>
      <c r="D12" s="17" t="str">
        <f>_xlfn.IFNA(VLOOKUP($C$3,'Univers AIS Mai 19'!$B$9:$CI$35,3,FALSE),"")</f>
        <v/>
      </c>
      <c r="E12" s="18" t="str">
        <f>_xlfn.IFNA(VLOOKUP($C$3,'Univers AIS Mai 19'!$B$9:$CI$35,4,FALSE),"")</f>
        <v/>
      </c>
      <c r="F12" s="18" t="str">
        <f>_xlfn.IFNA(VLOOKUP($C$3,'Univers AIS Mai 19'!$B$9:$CI$35,5,FALSE),"")</f>
        <v/>
      </c>
      <c r="G12" s="234"/>
      <c r="H12" s="235" t="str">
        <f>_xlfn.IFNA(VLOOKUP($C$3,'Univers AIS Mai 19'!$B$9:$CI$35,6,FALSE),"")</f>
        <v/>
      </c>
      <c r="I12" s="114" t="str">
        <f>_xlfn.IFNA(VLOOKUP($C$3,'Univers AIS Mai 19'!$B$9:$CI$35,7,FALSE),"")</f>
        <v/>
      </c>
      <c r="J12" s="114" t="str">
        <f>_xlfn.IFNA(VLOOKUP($C$3,'Univers AIS Mai 19'!$B$9:$CI$35,8,FALSE),"")</f>
        <v/>
      </c>
      <c r="K12" s="236"/>
      <c r="L12" s="140"/>
      <c r="M12" s="173"/>
      <c r="N12" s="173"/>
      <c r="O12" s="172"/>
      <c r="P12" s="136" t="str">
        <f>_xlfn.IFNA(VLOOKUP($C$3,'Univers AIS Mai 19'!$B$9:$CI$35,12,FALSE),"")</f>
        <v/>
      </c>
      <c r="Q12" s="114" t="str">
        <f>_xlfn.IFNA(VLOOKUP($C$3,'Univers AIS Mai 19'!$B$9:$CI$35,13,FALSE),"")</f>
        <v/>
      </c>
      <c r="R12" s="114" t="str">
        <f>_xlfn.IFNA(VLOOKUP($C$3,'Univers AIS Mai 19'!$B$9:$CI$35,14,FALSE),"")</f>
        <v/>
      </c>
      <c r="S12" s="172"/>
      <c r="U12" s="393"/>
    </row>
    <row r="13" spans="1:21" ht="15" customHeight="1" thickBot="1" x14ac:dyDescent="0.25">
      <c r="U13" s="393"/>
    </row>
    <row r="14" spans="1:21" ht="30" customHeight="1" thickBot="1" x14ac:dyDescent="0.25">
      <c r="B14" s="397" t="s">
        <v>55</v>
      </c>
      <c r="C14" s="398"/>
      <c r="D14" s="398"/>
      <c r="E14" s="398"/>
      <c r="F14" s="398"/>
      <c r="G14" s="398"/>
      <c r="H14" s="398"/>
      <c r="I14" s="398"/>
      <c r="J14" s="398"/>
      <c r="K14" s="398"/>
      <c r="L14" s="398"/>
      <c r="M14" s="398"/>
      <c r="N14" s="398"/>
      <c r="O14" s="398"/>
      <c r="P14" s="398"/>
      <c r="Q14" s="398"/>
      <c r="R14" s="398"/>
      <c r="S14" s="399"/>
      <c r="T14" s="2"/>
      <c r="U14" s="393"/>
    </row>
    <row r="15" spans="1:21" ht="30" customHeight="1" x14ac:dyDescent="0.2">
      <c r="B15" s="19" t="s">
        <v>57</v>
      </c>
      <c r="C15" s="400" t="s">
        <v>247</v>
      </c>
      <c r="D15" s="400"/>
      <c r="E15" s="400"/>
      <c r="F15" s="400"/>
      <c r="G15" s="400"/>
      <c r="H15" s="400"/>
      <c r="I15" s="400"/>
      <c r="J15" s="400"/>
      <c r="K15" s="400"/>
      <c r="L15" s="400"/>
      <c r="M15" s="400"/>
      <c r="N15" s="400"/>
      <c r="O15" s="400"/>
      <c r="P15" s="400"/>
      <c r="Q15" s="400"/>
      <c r="R15" s="400"/>
      <c r="S15" s="401"/>
      <c r="T15" s="2"/>
      <c r="U15" s="393"/>
    </row>
    <row r="16" spans="1:21" ht="147" customHeight="1" thickBot="1" x14ac:dyDescent="0.25">
      <c r="B16" s="20" t="s">
        <v>56</v>
      </c>
      <c r="C16" s="404" t="s">
        <v>163</v>
      </c>
      <c r="D16" s="404"/>
      <c r="E16" s="404"/>
      <c r="F16" s="404"/>
      <c r="G16" s="404"/>
      <c r="H16" s="404"/>
      <c r="I16" s="404"/>
      <c r="J16" s="404"/>
      <c r="K16" s="404"/>
      <c r="L16" s="404"/>
      <c r="M16" s="404"/>
      <c r="N16" s="404"/>
      <c r="O16" s="404"/>
      <c r="P16" s="404"/>
      <c r="Q16" s="404"/>
      <c r="R16" s="404"/>
      <c r="S16" s="405"/>
      <c r="T16" s="2"/>
      <c r="U16" s="394"/>
    </row>
    <row r="17" ht="14.1" customHeight="1" x14ac:dyDescent="0.2"/>
  </sheetData>
  <sheetProtection algorithmName="SHA-512" hashValue="g6O2q7PbHCHtScLIjqtPrfS6tY7FkmzTXxNKr7cBvTjfC5fTa2Sznq1/7V1TdoUFsM22PymJSk3KZ8JFGQoK1w==" saltValue="S5V8ZLBZG0/XnMSuixO7FQ==" spinCount="100000" sheet="1" selectLockedCells="1"/>
  <protectedRanges>
    <protectedRange password="CAA2" sqref="D8:S10 D11" name="Summe_3_1"/>
  </protectedRanges>
  <mergeCells count="14">
    <mergeCell ref="H6:K6"/>
    <mergeCell ref="L6:O6"/>
    <mergeCell ref="P6:S6"/>
    <mergeCell ref="B1:U1"/>
    <mergeCell ref="B5:S5"/>
    <mergeCell ref="B6:C7"/>
    <mergeCell ref="U6:U16"/>
    <mergeCell ref="B12:C12"/>
    <mergeCell ref="B8:B11"/>
    <mergeCell ref="B14:S14"/>
    <mergeCell ref="C15:S15"/>
    <mergeCell ref="C16:S16"/>
    <mergeCell ref="E3:F3"/>
    <mergeCell ref="D6:G6"/>
  </mergeCells>
  <conditionalFormatting sqref="U6">
    <cfRule type="expression" dxfId="37" priority="4">
      <formula>ISBLANK(U6)</formula>
    </cfRule>
  </conditionalFormatting>
  <conditionalFormatting sqref="U6:U16">
    <cfRule type="containsBlanks" dxfId="36" priority="3">
      <formula>LEN(TRIM(U6))=0</formula>
    </cfRule>
  </conditionalFormatting>
  <conditionalFormatting sqref="E8:G10 Q8:S10 M8:O10 I8:K10">
    <cfRule type="expression" dxfId="35" priority="2">
      <formula>ISBLANK(E8)</formula>
    </cfRule>
  </conditionalFormatting>
  <conditionalFormatting sqref="E8:G10 I8:K10 M8:O10 Q8:S10">
    <cfRule type="containsBlanks" dxfId="34" priority="1">
      <formula>LEN(TRIM(E8))=0</formula>
    </cfRule>
  </conditionalFormatting>
  <dataValidations count="3">
    <dataValidation type="whole" allowBlank="1" showInputMessage="1" showErrorMessage="1" sqref="E8:G10 I8:K10 M8:O10 Q8:S10" xr:uid="{1AF8601A-422A-46A6-8656-61335A51A717}">
      <formula1>0</formula1>
      <formula2>100000</formula2>
    </dataValidation>
    <dataValidation operator="greaterThanOrEqual" allowBlank="1" promptTitle="Ganze Zahlen" sqref="D12:S12" xr:uid="{CF825C5E-DB64-423D-950A-E0FCCA7E8985}"/>
    <dataValidation type="whole" operator="greaterThanOrEqual" allowBlank="1" showErrorMessage="1" errorTitle="Fehler" error="Gültig sind nur positive, ganze Zahlen (0, 200, etc.). Kein Text" promptTitle="Ganze Zahlen" prompt="Nur ganzzahlige Werte (0, 1, 200 etc.)" sqref="E11:S11" xr:uid="{03ACE2CC-D67D-44D7-8F1E-184DFC6AED98}">
      <formula1>0</formula1>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2EEBF-C556-4DDE-8513-FFC7F0D53CF9}">
  <sheetPr codeName="Tabelle6">
    <tabColor theme="3" tint="0.59999389629810485"/>
    <pageSetUpPr fitToPage="1"/>
  </sheetPr>
  <dimension ref="A1:U16"/>
  <sheetViews>
    <sheetView showGridLines="0" zoomScaleNormal="100" workbookViewId="0">
      <selection activeCell="E8" sqref="E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0" width="2.625" style="1" customWidth="1"/>
    <col min="21" max="21" width="60.625" style="1" customWidth="1"/>
    <col min="22" max="22" width="2.625" style="1" customWidth="1"/>
    <col min="23" max="16384" width="11" style="1"/>
  </cols>
  <sheetData>
    <row r="1" spans="1:21" ht="30" customHeight="1" x14ac:dyDescent="0.2">
      <c r="B1" s="384" t="s">
        <v>145</v>
      </c>
      <c r="C1" s="384"/>
      <c r="D1" s="384"/>
      <c r="E1" s="384"/>
      <c r="F1" s="384"/>
      <c r="G1" s="384"/>
      <c r="H1" s="384"/>
      <c r="I1" s="384"/>
      <c r="J1" s="384"/>
      <c r="K1" s="384"/>
      <c r="L1" s="384"/>
      <c r="M1" s="384"/>
      <c r="N1" s="384"/>
      <c r="O1" s="384"/>
      <c r="P1" s="384"/>
      <c r="Q1" s="384"/>
      <c r="R1" s="384"/>
      <c r="S1" s="384"/>
      <c r="T1" s="384"/>
      <c r="U1" s="384"/>
    </row>
    <row r="2" spans="1:21" ht="15" customHeight="1" x14ac:dyDescent="0.2">
      <c r="B2" s="2"/>
      <c r="C2" s="2"/>
      <c r="D2" s="2"/>
      <c r="E2" s="2"/>
      <c r="F2" s="2"/>
      <c r="G2" s="2"/>
      <c r="H2" s="2"/>
      <c r="I2" s="2"/>
      <c r="J2" s="2"/>
      <c r="K2" s="2"/>
      <c r="L2" s="2"/>
      <c r="M2" s="2"/>
      <c r="N2" s="2"/>
      <c r="O2" s="2"/>
      <c r="P2" s="2"/>
      <c r="Q2" s="2"/>
      <c r="R2" s="2"/>
      <c r="S2" s="2"/>
    </row>
    <row r="3" spans="1:21" s="271" customFormat="1" ht="30" customHeight="1" x14ac:dyDescent="0.3">
      <c r="A3" s="267"/>
      <c r="B3" s="268" t="s">
        <v>228</v>
      </c>
      <c r="C3" s="269" t="str">
        <f>IF('Table des matières'!C3&lt;&gt;0,'Table des matières'!C3,"")</f>
        <v/>
      </c>
      <c r="D3" s="270" t="s">
        <v>229</v>
      </c>
      <c r="E3" s="375" t="str">
        <f>IF('Table des matières'!E3&lt;&gt;0,'Table des matières'!E3,"")</f>
        <v/>
      </c>
      <c r="F3" s="375"/>
    </row>
    <row r="4" spans="1:21" ht="15" customHeight="1" thickBot="1" x14ac:dyDescent="0.25">
      <c r="B4" s="3"/>
      <c r="C4" s="3"/>
    </row>
    <row r="5" spans="1:21" ht="30" customHeight="1" thickBot="1" x14ac:dyDescent="0.25">
      <c r="B5" s="407"/>
      <c r="C5" s="408"/>
      <c r="D5" s="408"/>
      <c r="E5" s="408"/>
      <c r="F5" s="408"/>
      <c r="G5" s="408"/>
      <c r="H5" s="408"/>
      <c r="I5" s="408"/>
      <c r="J5" s="408"/>
      <c r="K5" s="408"/>
      <c r="L5" s="408"/>
      <c r="M5" s="408"/>
      <c r="N5" s="408"/>
      <c r="O5" s="408"/>
      <c r="P5" s="408"/>
      <c r="Q5" s="408"/>
      <c r="R5" s="408"/>
      <c r="S5" s="409"/>
      <c r="U5" s="4" t="s">
        <v>54</v>
      </c>
    </row>
    <row r="6" spans="1:21" s="2" customFormat="1" ht="30" customHeight="1" x14ac:dyDescent="0.2">
      <c r="B6" s="388" t="s">
        <v>241</v>
      </c>
      <c r="C6" s="410"/>
      <c r="D6" s="326" t="s">
        <v>236</v>
      </c>
      <c r="E6" s="327"/>
      <c r="F6" s="327"/>
      <c r="G6" s="328"/>
      <c r="H6" s="308" t="s">
        <v>237</v>
      </c>
      <c r="I6" s="309"/>
      <c r="J6" s="309"/>
      <c r="K6" s="310"/>
      <c r="L6" s="308" t="s">
        <v>238</v>
      </c>
      <c r="M6" s="309"/>
      <c r="N6" s="309"/>
      <c r="O6" s="311"/>
      <c r="P6" s="308" t="s">
        <v>239</v>
      </c>
      <c r="Q6" s="309"/>
      <c r="R6" s="309"/>
      <c r="S6" s="310"/>
      <c r="T6" s="5"/>
      <c r="U6" s="392"/>
    </row>
    <row r="7" spans="1:21" ht="30" customHeight="1" thickBot="1" x14ac:dyDescent="0.25">
      <c r="B7" s="390"/>
      <c r="C7" s="411"/>
      <c r="D7" s="6" t="s">
        <v>0</v>
      </c>
      <c r="E7" s="7" t="s">
        <v>49</v>
      </c>
      <c r="F7" s="7" t="s">
        <v>1</v>
      </c>
      <c r="G7" s="22" t="s">
        <v>50</v>
      </c>
      <c r="H7" s="6" t="s">
        <v>0</v>
      </c>
      <c r="I7" s="7" t="s">
        <v>49</v>
      </c>
      <c r="J7" s="7" t="s">
        <v>1</v>
      </c>
      <c r="K7" s="8" t="s">
        <v>50</v>
      </c>
      <c r="L7" s="6" t="s">
        <v>0</v>
      </c>
      <c r="M7" s="7" t="s">
        <v>49</v>
      </c>
      <c r="N7" s="7" t="s">
        <v>1</v>
      </c>
      <c r="O7" s="22" t="s">
        <v>50</v>
      </c>
      <c r="P7" s="6" t="s">
        <v>0</v>
      </c>
      <c r="Q7" s="7" t="s">
        <v>49</v>
      </c>
      <c r="R7" s="7" t="s">
        <v>1</v>
      </c>
      <c r="S7" s="8" t="s">
        <v>50</v>
      </c>
      <c r="U7" s="393"/>
    </row>
    <row r="8" spans="1:21" ht="45" customHeight="1" x14ac:dyDescent="0.2">
      <c r="B8" s="361" t="s">
        <v>213</v>
      </c>
      <c r="C8" s="45" t="s">
        <v>59</v>
      </c>
      <c r="D8" s="185">
        <f>SUM(E8:G8)</f>
        <v>0</v>
      </c>
      <c r="E8" s="11"/>
      <c r="F8" s="11"/>
      <c r="G8" s="12"/>
      <c r="H8" s="187">
        <f>SUM(I8:K8)</f>
        <v>0</v>
      </c>
      <c r="I8" s="11"/>
      <c r="J8" s="11"/>
      <c r="K8" s="174"/>
      <c r="L8" s="185">
        <f>SUM(M8:O8)</f>
        <v>0</v>
      </c>
      <c r="M8" s="11"/>
      <c r="N8" s="11"/>
      <c r="O8" s="12"/>
      <c r="P8" s="187">
        <f>SUM(Q8:S8)</f>
        <v>0</v>
      </c>
      <c r="Q8" s="11"/>
      <c r="R8" s="11"/>
      <c r="S8" s="12"/>
      <c r="U8" s="393"/>
    </row>
    <row r="9" spans="1:21" ht="45" customHeight="1" x14ac:dyDescent="0.2">
      <c r="B9" s="362"/>
      <c r="C9" s="44" t="s">
        <v>60</v>
      </c>
      <c r="D9" s="188">
        <f>SUM(E9:G9)</f>
        <v>0</v>
      </c>
      <c r="E9" s="15"/>
      <c r="F9" s="15"/>
      <c r="G9" s="16"/>
      <c r="H9" s="190">
        <f>SUM(I9:K9)</f>
        <v>0</v>
      </c>
      <c r="I9" s="15"/>
      <c r="J9" s="15"/>
      <c r="K9" s="21"/>
      <c r="L9" s="188">
        <f>SUM(M9:O9)</f>
        <v>0</v>
      </c>
      <c r="M9" s="15"/>
      <c r="N9" s="15"/>
      <c r="O9" s="16"/>
      <c r="P9" s="190">
        <f t="shared" ref="P9" si="0">SUM(Q9:S9)</f>
        <v>0</v>
      </c>
      <c r="Q9" s="15"/>
      <c r="R9" s="15"/>
      <c r="S9" s="16"/>
      <c r="U9" s="393"/>
    </row>
    <row r="10" spans="1:21" ht="45" customHeight="1" thickBot="1" x14ac:dyDescent="0.25">
      <c r="B10" s="363"/>
      <c r="C10" s="82" t="s">
        <v>0</v>
      </c>
      <c r="D10" s="85">
        <f>SUM(D8:D9)</f>
        <v>0</v>
      </c>
      <c r="E10" s="83">
        <f t="shared" ref="E10:Q10" si="1">SUM(E8:E9)</f>
        <v>0</v>
      </c>
      <c r="F10" s="83">
        <f>SUM(F8:F9)</f>
        <v>0</v>
      </c>
      <c r="G10" s="84">
        <f t="shared" si="1"/>
        <v>0</v>
      </c>
      <c r="H10" s="86">
        <f t="shared" si="1"/>
        <v>0</v>
      </c>
      <c r="I10" s="83">
        <f t="shared" si="1"/>
        <v>0</v>
      </c>
      <c r="J10" s="83">
        <f t="shared" si="1"/>
        <v>0</v>
      </c>
      <c r="K10" s="88">
        <f t="shared" si="1"/>
        <v>0</v>
      </c>
      <c r="L10" s="85">
        <f t="shared" si="1"/>
        <v>0</v>
      </c>
      <c r="M10" s="83">
        <f t="shared" si="1"/>
        <v>0</v>
      </c>
      <c r="N10" s="83">
        <f t="shared" si="1"/>
        <v>0</v>
      </c>
      <c r="O10" s="84">
        <f>SUM(O8:O9)</f>
        <v>0</v>
      </c>
      <c r="P10" s="86">
        <f t="shared" si="1"/>
        <v>0</v>
      </c>
      <c r="Q10" s="83">
        <f t="shared" si="1"/>
        <v>0</v>
      </c>
      <c r="R10" s="83">
        <f>SUM(R8:R9)</f>
        <v>0</v>
      </c>
      <c r="S10" s="84">
        <f>SUM(S8:S9)</f>
        <v>0</v>
      </c>
      <c r="U10" s="393"/>
    </row>
    <row r="11" spans="1:21" ht="30" customHeight="1" thickBot="1" x14ac:dyDescent="0.25">
      <c r="B11" s="395" t="s">
        <v>126</v>
      </c>
      <c r="C11" s="412"/>
      <c r="D11" s="18" t="str">
        <f>_xlfn.IFNA(VLOOKUP($C$3,'Univers AIS Mai 19'!$B$9:$CI$35,3,FALSE),"")</f>
        <v/>
      </c>
      <c r="E11" s="18" t="str">
        <f>_xlfn.IFNA(VLOOKUP($C$3,'Univers AIS Mai 19'!$B$9:$CI$35,4,FALSE),"")</f>
        <v/>
      </c>
      <c r="F11" s="18" t="str">
        <f>_xlfn.IFNA(VLOOKUP($C$3,'Univers AIS Mai 19'!$B$9:$CI$35,5,FALSE),"")</f>
        <v/>
      </c>
      <c r="G11" s="234"/>
      <c r="H11" s="235" t="str">
        <f>_xlfn.IFNA(VLOOKUP($C$3,'Univers AIS Mai 19'!$B$9:$CI$35,6,FALSE),"")</f>
        <v/>
      </c>
      <c r="I11" s="114" t="str">
        <f>_xlfn.IFNA(VLOOKUP($C$3,'Univers AIS Mai 19'!$B$9:$CI$35,7,FALSE),"")</f>
        <v/>
      </c>
      <c r="J11" s="114" t="str">
        <f>_xlfn.IFNA(VLOOKUP($C$3,'Univers AIS Mai 19'!$B$9:$CI$35,8,FALSE),"")</f>
        <v/>
      </c>
      <c r="K11" s="236"/>
      <c r="L11" s="140"/>
      <c r="M11" s="173"/>
      <c r="N11" s="173"/>
      <c r="O11" s="172"/>
      <c r="P11" s="136" t="str">
        <f>_xlfn.IFNA(VLOOKUP($C$3,'Univers AIS Mai 19'!$B$9:$CI$35,12,FALSE),"")</f>
        <v/>
      </c>
      <c r="Q11" s="114" t="str">
        <f>_xlfn.IFNA(VLOOKUP($C$3,'Univers AIS Mai 19'!$B$9:$CI$35,13,FALSE),"")</f>
        <v/>
      </c>
      <c r="R11" s="114" t="str">
        <f>_xlfn.IFNA(VLOOKUP($C$3,'Univers AIS Mai 19'!$B$9:$CI$35,14,FALSE),"")</f>
        <v/>
      </c>
      <c r="S11" s="172"/>
      <c r="U11" s="393"/>
    </row>
    <row r="12" spans="1:21" ht="15" customHeight="1" thickBot="1" x14ac:dyDescent="0.25">
      <c r="U12" s="393"/>
    </row>
    <row r="13" spans="1:21" ht="30" customHeight="1" thickBot="1" x14ac:dyDescent="0.25">
      <c r="B13" s="397" t="s">
        <v>55</v>
      </c>
      <c r="C13" s="398"/>
      <c r="D13" s="398"/>
      <c r="E13" s="398"/>
      <c r="F13" s="398"/>
      <c r="G13" s="398"/>
      <c r="H13" s="398"/>
      <c r="I13" s="398"/>
      <c r="J13" s="398"/>
      <c r="K13" s="398"/>
      <c r="L13" s="398"/>
      <c r="M13" s="398"/>
      <c r="N13" s="398"/>
      <c r="O13" s="398"/>
      <c r="P13" s="398"/>
      <c r="Q13" s="398"/>
      <c r="R13" s="398"/>
      <c r="S13" s="399"/>
      <c r="T13" s="2"/>
      <c r="U13" s="393"/>
    </row>
    <row r="14" spans="1:21" ht="30" customHeight="1" x14ac:dyDescent="0.2">
      <c r="B14" s="19" t="s">
        <v>57</v>
      </c>
      <c r="C14" s="400" t="s">
        <v>214</v>
      </c>
      <c r="D14" s="400"/>
      <c r="E14" s="400"/>
      <c r="F14" s="400"/>
      <c r="G14" s="400"/>
      <c r="H14" s="400"/>
      <c r="I14" s="400"/>
      <c r="J14" s="400"/>
      <c r="K14" s="400"/>
      <c r="L14" s="400"/>
      <c r="M14" s="400"/>
      <c r="N14" s="400"/>
      <c r="O14" s="400"/>
      <c r="P14" s="400"/>
      <c r="Q14" s="400"/>
      <c r="R14" s="400"/>
      <c r="S14" s="401"/>
      <c r="T14" s="2"/>
      <c r="U14" s="393"/>
    </row>
    <row r="15" spans="1:21" ht="106.5" customHeight="1" thickBot="1" x14ac:dyDescent="0.25">
      <c r="B15" s="20" t="s">
        <v>56</v>
      </c>
      <c r="C15" s="402" t="s">
        <v>164</v>
      </c>
      <c r="D15" s="402"/>
      <c r="E15" s="402"/>
      <c r="F15" s="402"/>
      <c r="G15" s="402"/>
      <c r="H15" s="402"/>
      <c r="I15" s="402"/>
      <c r="J15" s="402"/>
      <c r="K15" s="402"/>
      <c r="L15" s="402"/>
      <c r="M15" s="402"/>
      <c r="N15" s="402"/>
      <c r="O15" s="402"/>
      <c r="P15" s="402"/>
      <c r="Q15" s="402"/>
      <c r="R15" s="402"/>
      <c r="S15" s="403"/>
      <c r="T15" s="2"/>
      <c r="U15" s="394"/>
    </row>
    <row r="16" spans="1:21" ht="14.1" customHeight="1" x14ac:dyDescent="0.2"/>
  </sheetData>
  <sheetProtection algorithmName="SHA-512" hashValue="+B5yLlZHN+0jnTca6+u0DmydzUYpLsNtlVC8WdHhTzWkUx0OLHRjZ7QKleJ1ipb+ocCs1UZx9Rclpb+OpV5q1g==" saltValue="FvibEFlfDbswk9wFqFNK8Q==" spinCount="100000" sheet="1" selectLockedCells="1"/>
  <protectedRanges>
    <protectedRange password="CAA2" sqref="D8:S9" name="Summe_3_1"/>
  </protectedRanges>
  <mergeCells count="14">
    <mergeCell ref="H6:K6"/>
    <mergeCell ref="L6:O6"/>
    <mergeCell ref="P6:S6"/>
    <mergeCell ref="B8:B10"/>
    <mergeCell ref="B1:U1"/>
    <mergeCell ref="B5:S5"/>
    <mergeCell ref="B6:C7"/>
    <mergeCell ref="U6:U15"/>
    <mergeCell ref="B11:C11"/>
    <mergeCell ref="B13:S13"/>
    <mergeCell ref="C14:S14"/>
    <mergeCell ref="C15:S15"/>
    <mergeCell ref="E3:F3"/>
    <mergeCell ref="D6:G6"/>
  </mergeCells>
  <conditionalFormatting sqref="E8:G9 Q8:S9 M8:O9 I8:K9">
    <cfRule type="expression" dxfId="33" priority="4">
      <formula>ISBLANK(E8)</formula>
    </cfRule>
  </conditionalFormatting>
  <conditionalFormatting sqref="E8:G9 I8:K9 M8:O9 Q8:S9">
    <cfRule type="containsBlanks" dxfId="32" priority="3">
      <formula>LEN(TRIM(E8))=0</formula>
    </cfRule>
  </conditionalFormatting>
  <conditionalFormatting sqref="U6">
    <cfRule type="expression" dxfId="31" priority="2">
      <formula>ISBLANK(U6)</formula>
    </cfRule>
  </conditionalFormatting>
  <conditionalFormatting sqref="U6:U15">
    <cfRule type="containsBlanks" dxfId="30" priority="1">
      <formula>LEN(TRIM(U6))=0</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0:S10" xr:uid="{90608562-3874-4B07-BA81-D9CF593702BC}">
      <formula1>0</formula1>
    </dataValidation>
    <dataValidation operator="greaterThanOrEqual" allowBlank="1" promptTitle="Ganze Zahlen" sqref="D11:S11" xr:uid="{8654DC5F-1771-48DF-A027-C45C914AFC97}"/>
    <dataValidation type="whole" allowBlank="1" showInputMessage="1" showErrorMessage="1" sqref="E8:G9 I8:K9 M8:O9 Q8:S9" xr:uid="{90FA4D0A-8638-4AFC-A358-C4C016FF8ADC}">
      <formula1>0</formula1>
      <formula2>100000</formula2>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44C2-020E-4BF5-8A46-0EE80E4B8BE3}">
  <sheetPr codeName="Tabelle7">
    <tabColor theme="3" tint="0.59999389629810485"/>
    <pageSetUpPr fitToPage="1"/>
  </sheetPr>
  <dimension ref="A1:W24"/>
  <sheetViews>
    <sheetView showGridLines="0" zoomScaleNormal="100" workbookViewId="0">
      <selection activeCell="E8" sqref="E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384" t="s">
        <v>146</v>
      </c>
      <c r="C1" s="384"/>
      <c r="D1" s="384"/>
      <c r="E1" s="384"/>
      <c r="F1" s="384"/>
      <c r="G1" s="384"/>
      <c r="H1" s="384"/>
      <c r="I1" s="384"/>
      <c r="J1" s="384"/>
      <c r="K1" s="384"/>
      <c r="L1" s="384"/>
      <c r="M1" s="384"/>
      <c r="N1" s="384"/>
      <c r="O1" s="384"/>
      <c r="P1" s="384"/>
      <c r="Q1" s="384"/>
      <c r="R1" s="384"/>
      <c r="S1" s="384"/>
      <c r="T1" s="384"/>
      <c r="U1" s="384"/>
      <c r="V1" s="384"/>
      <c r="W1" s="384"/>
    </row>
    <row r="2" spans="1:23" ht="15" customHeight="1" x14ac:dyDescent="0.2">
      <c r="B2" s="2"/>
      <c r="C2" s="2"/>
      <c r="D2" s="2"/>
      <c r="E2" s="2"/>
      <c r="F2" s="2"/>
      <c r="G2" s="2"/>
      <c r="H2" s="2"/>
      <c r="I2" s="2"/>
      <c r="J2" s="2"/>
      <c r="K2" s="2"/>
      <c r="L2" s="2"/>
      <c r="M2" s="2"/>
      <c r="N2" s="2"/>
      <c r="O2" s="2"/>
      <c r="P2" s="2"/>
      <c r="Q2" s="2"/>
      <c r="R2" s="2"/>
      <c r="S2" s="2"/>
      <c r="T2" s="2"/>
      <c r="U2" s="2"/>
    </row>
    <row r="3" spans="1:23" s="271" customFormat="1" ht="30" customHeight="1" x14ac:dyDescent="0.3">
      <c r="A3" s="267"/>
      <c r="B3" s="268" t="s">
        <v>228</v>
      </c>
      <c r="C3" s="269" t="str">
        <f>IF('Table des matières'!C3&lt;&gt;0,'Table des matières'!C3,"")</f>
        <v/>
      </c>
      <c r="D3" s="270" t="s">
        <v>229</v>
      </c>
      <c r="E3" s="375" t="str">
        <f>IF('Table des matières'!E3&lt;&gt;0,'Table des matières'!E3,"")</f>
        <v/>
      </c>
      <c r="F3" s="375"/>
    </row>
    <row r="4" spans="1:23" ht="15" customHeight="1" thickBot="1" x14ac:dyDescent="0.25">
      <c r="B4" s="3"/>
      <c r="C4" s="3"/>
    </row>
    <row r="5" spans="1:23" ht="30" customHeight="1" thickBot="1" x14ac:dyDescent="0.25">
      <c r="B5" s="407"/>
      <c r="C5" s="408"/>
      <c r="D5" s="408"/>
      <c r="E5" s="408"/>
      <c r="F5" s="408"/>
      <c r="G5" s="408"/>
      <c r="H5" s="408"/>
      <c r="I5" s="408"/>
      <c r="J5" s="408"/>
      <c r="K5" s="408"/>
      <c r="L5" s="408"/>
      <c r="M5" s="408"/>
      <c r="N5" s="408"/>
      <c r="O5" s="408"/>
      <c r="P5" s="408"/>
      <c r="Q5" s="408"/>
      <c r="R5" s="408"/>
      <c r="S5" s="408"/>
      <c r="T5" s="415"/>
      <c r="U5" s="416"/>
      <c r="W5" s="4" t="s">
        <v>54</v>
      </c>
    </row>
    <row r="6" spans="1:23" s="2" customFormat="1" ht="50.1" customHeight="1" x14ac:dyDescent="0.2">
      <c r="B6" s="388" t="s">
        <v>241</v>
      </c>
      <c r="C6" s="410"/>
      <c r="D6" s="326" t="s">
        <v>236</v>
      </c>
      <c r="E6" s="327"/>
      <c r="F6" s="327"/>
      <c r="G6" s="328"/>
      <c r="H6" s="308" t="s">
        <v>237</v>
      </c>
      <c r="I6" s="309"/>
      <c r="J6" s="309"/>
      <c r="K6" s="310"/>
      <c r="L6" s="308" t="s">
        <v>238</v>
      </c>
      <c r="M6" s="309"/>
      <c r="N6" s="309"/>
      <c r="O6" s="311"/>
      <c r="P6" s="308" t="s">
        <v>239</v>
      </c>
      <c r="Q6" s="309"/>
      <c r="R6" s="309"/>
      <c r="S6" s="310"/>
      <c r="T6" s="413" t="s">
        <v>245</v>
      </c>
      <c r="U6" s="414"/>
      <c r="V6" s="5"/>
      <c r="W6" s="392"/>
    </row>
    <row r="7" spans="1:23" ht="60" customHeight="1" thickBot="1" x14ac:dyDescent="0.25">
      <c r="B7" s="390"/>
      <c r="C7" s="411"/>
      <c r="D7" s="6" t="s">
        <v>0</v>
      </c>
      <c r="E7" s="7" t="s">
        <v>49</v>
      </c>
      <c r="F7" s="7" t="s">
        <v>1</v>
      </c>
      <c r="G7" s="22" t="s">
        <v>50</v>
      </c>
      <c r="H7" s="6" t="s">
        <v>0</v>
      </c>
      <c r="I7" s="7" t="s">
        <v>49</v>
      </c>
      <c r="J7" s="7" t="s">
        <v>1</v>
      </c>
      <c r="K7" s="8" t="s">
        <v>50</v>
      </c>
      <c r="L7" s="6" t="s">
        <v>0</v>
      </c>
      <c r="M7" s="7" t="s">
        <v>49</v>
      </c>
      <c r="N7" s="7" t="s">
        <v>1</v>
      </c>
      <c r="O7" s="22" t="s">
        <v>50</v>
      </c>
      <c r="P7" s="6" t="s">
        <v>0</v>
      </c>
      <c r="Q7" s="7" t="s">
        <v>49</v>
      </c>
      <c r="R7" s="7" t="s">
        <v>1</v>
      </c>
      <c r="S7" s="8" t="s">
        <v>50</v>
      </c>
      <c r="T7" s="6" t="s">
        <v>62</v>
      </c>
      <c r="U7" s="8" t="s">
        <v>165</v>
      </c>
      <c r="W7" s="393"/>
    </row>
    <row r="8" spans="1:23" ht="30" customHeight="1" x14ac:dyDescent="0.2">
      <c r="B8" s="343" t="s">
        <v>222</v>
      </c>
      <c r="C8" s="116" t="s">
        <v>115</v>
      </c>
      <c r="D8" s="185">
        <f>SUM(E8:G8)</f>
        <v>0</v>
      </c>
      <c r="E8" s="11"/>
      <c r="F8" s="11"/>
      <c r="G8" s="12"/>
      <c r="H8" s="187">
        <f>SUM(I8:K8)</f>
        <v>0</v>
      </c>
      <c r="I8" s="11"/>
      <c r="J8" s="11"/>
      <c r="K8" s="174"/>
      <c r="L8" s="185">
        <f>SUM(M8:O8)</f>
        <v>0</v>
      </c>
      <c r="M8" s="11"/>
      <c r="N8" s="11"/>
      <c r="O8" s="174"/>
      <c r="P8" s="138"/>
      <c r="Q8" s="238"/>
      <c r="R8" s="238"/>
      <c r="S8" s="239"/>
      <c r="T8" s="240"/>
      <c r="U8" s="39"/>
      <c r="W8" s="393"/>
    </row>
    <row r="9" spans="1:23" ht="30" customHeight="1" x14ac:dyDescent="0.2">
      <c r="B9" s="344"/>
      <c r="C9" s="118" t="s">
        <v>116</v>
      </c>
      <c r="D9" s="188">
        <f>SUM(E9:G9)</f>
        <v>0</v>
      </c>
      <c r="E9" s="15"/>
      <c r="F9" s="15"/>
      <c r="G9" s="16"/>
      <c r="H9" s="190">
        <f>SUM(I9:K9)</f>
        <v>0</v>
      </c>
      <c r="I9" s="15"/>
      <c r="J9" s="15"/>
      <c r="K9" s="21"/>
      <c r="L9" s="188">
        <f>SUM(M9:O9)</f>
        <v>0</v>
      </c>
      <c r="M9" s="15"/>
      <c r="N9" s="15"/>
      <c r="O9" s="21"/>
      <c r="P9" s="30"/>
      <c r="Q9" s="253"/>
      <c r="R9" s="253"/>
      <c r="S9" s="242"/>
      <c r="T9" s="243"/>
      <c r="U9" s="41"/>
      <c r="W9" s="393"/>
    </row>
    <row r="10" spans="1:23" ht="30" customHeight="1" x14ac:dyDescent="0.2">
      <c r="B10" s="344"/>
      <c r="C10" s="117" t="s">
        <v>117</v>
      </c>
      <c r="D10" s="188">
        <f t="shared" ref="D10:D16" si="0">SUM(E10:G10)</f>
        <v>0</v>
      </c>
      <c r="E10" s="15"/>
      <c r="F10" s="15"/>
      <c r="G10" s="16"/>
      <c r="H10" s="190">
        <f t="shared" ref="H10:H16" si="1">SUM(I10:K10)</f>
        <v>0</v>
      </c>
      <c r="I10" s="15"/>
      <c r="J10" s="15"/>
      <c r="K10" s="21"/>
      <c r="L10" s="188">
        <f t="shared" ref="L10:L15" si="2">SUM(M10:O10)</f>
        <v>0</v>
      </c>
      <c r="M10" s="15"/>
      <c r="N10" s="15"/>
      <c r="O10" s="21"/>
      <c r="P10" s="30"/>
      <c r="Q10" s="253"/>
      <c r="R10" s="253"/>
      <c r="S10" s="242"/>
      <c r="T10" s="243"/>
      <c r="U10" s="41"/>
      <c r="W10" s="393"/>
    </row>
    <row r="11" spans="1:23" ht="30" customHeight="1" x14ac:dyDescent="0.2">
      <c r="B11" s="344"/>
      <c r="C11" s="117" t="s">
        <v>118</v>
      </c>
      <c r="D11" s="188">
        <f t="shared" si="0"/>
        <v>0</v>
      </c>
      <c r="E11" s="15"/>
      <c r="F11" s="15"/>
      <c r="G11" s="16"/>
      <c r="H11" s="190">
        <f>SUM(I11:K11)</f>
        <v>0</v>
      </c>
      <c r="I11" s="15"/>
      <c r="J11" s="15"/>
      <c r="K11" s="21"/>
      <c r="L11" s="188">
        <f t="shared" si="2"/>
        <v>0</v>
      </c>
      <c r="M11" s="15"/>
      <c r="N11" s="15"/>
      <c r="O11" s="21"/>
      <c r="P11" s="30"/>
      <c r="Q11" s="253"/>
      <c r="R11" s="253"/>
      <c r="S11" s="242"/>
      <c r="T11" s="244"/>
      <c r="U11" s="41"/>
      <c r="W11" s="393"/>
    </row>
    <row r="12" spans="1:23" ht="30" customHeight="1" x14ac:dyDescent="0.2">
      <c r="B12" s="344"/>
      <c r="C12" s="117" t="s">
        <v>119</v>
      </c>
      <c r="D12" s="188">
        <f>SUM(E12:G12)</f>
        <v>0</v>
      </c>
      <c r="E12" s="15"/>
      <c r="F12" s="15"/>
      <c r="G12" s="16"/>
      <c r="H12" s="190">
        <f>SUM(I12:K12)</f>
        <v>0</v>
      </c>
      <c r="I12" s="15"/>
      <c r="J12" s="15"/>
      <c r="K12" s="21"/>
      <c r="L12" s="188">
        <f t="shared" si="2"/>
        <v>0</v>
      </c>
      <c r="M12" s="15"/>
      <c r="N12" s="15"/>
      <c r="O12" s="21"/>
      <c r="P12" s="245"/>
      <c r="Q12" s="246"/>
      <c r="R12" s="246"/>
      <c r="S12" s="247"/>
      <c r="T12" s="248"/>
      <c r="U12" s="41"/>
      <c r="W12" s="393"/>
    </row>
    <row r="13" spans="1:23" ht="30" customHeight="1" x14ac:dyDescent="0.2">
      <c r="B13" s="344"/>
      <c r="C13" s="117" t="s">
        <v>120</v>
      </c>
      <c r="D13" s="188">
        <f t="shared" si="0"/>
        <v>0</v>
      </c>
      <c r="E13" s="15"/>
      <c r="F13" s="15"/>
      <c r="G13" s="16"/>
      <c r="H13" s="190">
        <f t="shared" si="1"/>
        <v>0</v>
      </c>
      <c r="I13" s="15"/>
      <c r="J13" s="15"/>
      <c r="K13" s="21"/>
      <c r="L13" s="188">
        <f>SUM(M13:O13)</f>
        <v>0</v>
      </c>
      <c r="M13" s="15"/>
      <c r="N13" s="15"/>
      <c r="O13" s="21"/>
      <c r="P13" s="191">
        <f>SUM(Q13:S13)</f>
        <v>0</v>
      </c>
      <c r="Q13" s="155"/>
      <c r="R13" s="155"/>
      <c r="S13" s="233"/>
      <c r="T13" s="248"/>
      <c r="U13" s="41"/>
      <c r="W13" s="393"/>
    </row>
    <row r="14" spans="1:23" ht="30" customHeight="1" x14ac:dyDescent="0.2">
      <c r="B14" s="344"/>
      <c r="C14" s="118" t="s">
        <v>121</v>
      </c>
      <c r="D14" s="188">
        <f t="shared" si="0"/>
        <v>0</v>
      </c>
      <c r="E14" s="15"/>
      <c r="F14" s="15"/>
      <c r="G14" s="16"/>
      <c r="H14" s="190">
        <f t="shared" si="1"/>
        <v>0</v>
      </c>
      <c r="I14" s="15"/>
      <c r="J14" s="15"/>
      <c r="K14" s="21"/>
      <c r="L14" s="188">
        <f t="shared" si="2"/>
        <v>0</v>
      </c>
      <c r="M14" s="15"/>
      <c r="N14" s="15"/>
      <c r="O14" s="21"/>
      <c r="P14" s="188">
        <f>SUM(Q14:S14)</f>
        <v>0</v>
      </c>
      <c r="Q14" s="15"/>
      <c r="R14" s="15"/>
      <c r="S14" s="16"/>
      <c r="T14" s="248"/>
      <c r="U14" s="41"/>
      <c r="W14" s="393"/>
    </row>
    <row r="15" spans="1:23" ht="30" customHeight="1" x14ac:dyDescent="0.2">
      <c r="B15" s="344"/>
      <c r="C15" s="119" t="s">
        <v>122</v>
      </c>
      <c r="D15" s="188">
        <f>SUM(E15:G15)</f>
        <v>0</v>
      </c>
      <c r="E15" s="15"/>
      <c r="F15" s="15"/>
      <c r="G15" s="16"/>
      <c r="H15" s="190">
        <f>SUM(I15:K15)</f>
        <v>0</v>
      </c>
      <c r="I15" s="15"/>
      <c r="J15" s="15"/>
      <c r="K15" s="21"/>
      <c r="L15" s="188">
        <f t="shared" si="2"/>
        <v>0</v>
      </c>
      <c r="M15" s="15"/>
      <c r="N15" s="15"/>
      <c r="O15" s="21"/>
      <c r="P15" s="188">
        <f t="shared" ref="P15:P16" si="3">SUM(Q15:S15)</f>
        <v>0</v>
      </c>
      <c r="Q15" s="15"/>
      <c r="R15" s="15"/>
      <c r="S15" s="16"/>
      <c r="T15" s="248"/>
      <c r="U15" s="41"/>
      <c r="W15" s="393"/>
    </row>
    <row r="16" spans="1:23" ht="30" customHeight="1" x14ac:dyDescent="0.2">
      <c r="B16" s="344"/>
      <c r="C16" s="119" t="s">
        <v>70</v>
      </c>
      <c r="D16" s="188">
        <f t="shared" si="0"/>
        <v>0</v>
      </c>
      <c r="E16" s="15"/>
      <c r="F16" s="15"/>
      <c r="G16" s="16"/>
      <c r="H16" s="190">
        <f t="shared" si="1"/>
        <v>0</v>
      </c>
      <c r="I16" s="15"/>
      <c r="J16" s="15"/>
      <c r="K16" s="21"/>
      <c r="L16" s="188">
        <f>SUM(M16:O16)</f>
        <v>0</v>
      </c>
      <c r="M16" s="15"/>
      <c r="N16" s="15"/>
      <c r="O16" s="21"/>
      <c r="P16" s="188">
        <f t="shared" si="3"/>
        <v>0</v>
      </c>
      <c r="Q16" s="15"/>
      <c r="R16" s="15"/>
      <c r="S16" s="16"/>
      <c r="T16" s="243"/>
      <c r="U16" s="121"/>
      <c r="W16" s="393"/>
    </row>
    <row r="17" spans="2:23" ht="30" customHeight="1" thickBot="1" x14ac:dyDescent="0.25">
      <c r="B17" s="345"/>
      <c r="C17" s="87" t="s">
        <v>0</v>
      </c>
      <c r="D17" s="85">
        <f>SUM(D8:D16)</f>
        <v>0</v>
      </c>
      <c r="E17" s="83">
        <f t="shared" ref="E17:O17" si="4">SUM(E8:E16)</f>
        <v>0</v>
      </c>
      <c r="F17" s="83">
        <f t="shared" si="4"/>
        <v>0</v>
      </c>
      <c r="G17" s="84">
        <f t="shared" si="4"/>
        <v>0</v>
      </c>
      <c r="H17" s="86">
        <f t="shared" si="4"/>
        <v>0</v>
      </c>
      <c r="I17" s="83">
        <f t="shared" si="4"/>
        <v>0</v>
      </c>
      <c r="J17" s="83">
        <f t="shared" si="4"/>
        <v>0</v>
      </c>
      <c r="K17" s="88">
        <f t="shared" si="4"/>
        <v>0</v>
      </c>
      <c r="L17" s="85">
        <f>SUM(L8:L16)</f>
        <v>0</v>
      </c>
      <c r="M17" s="83">
        <f t="shared" si="4"/>
        <v>0</v>
      </c>
      <c r="N17" s="83">
        <f t="shared" si="4"/>
        <v>0</v>
      </c>
      <c r="O17" s="88">
        <f t="shared" si="4"/>
        <v>0</v>
      </c>
      <c r="P17" s="85">
        <f>SUM(P8:P16)</f>
        <v>0</v>
      </c>
      <c r="Q17" s="83">
        <f>SUM(Q8:Q16)</f>
        <v>0</v>
      </c>
      <c r="R17" s="83">
        <f>SUM(R8:R16)</f>
        <v>0</v>
      </c>
      <c r="S17" s="84">
        <f>SUM(S8:S16)</f>
        <v>0</v>
      </c>
      <c r="T17" s="249"/>
      <c r="U17" s="23"/>
      <c r="W17" s="393"/>
    </row>
    <row r="18" spans="2:23" ht="30" customHeight="1" thickBot="1" x14ac:dyDescent="0.25">
      <c r="B18" s="395" t="s">
        <v>125</v>
      </c>
      <c r="C18" s="412"/>
      <c r="D18" s="18" t="str">
        <f>_xlfn.IFNA(VLOOKUP($C$3,'Univers AIS Mai 19'!$B$9:$CI$35,15,FALSE),"")</f>
        <v/>
      </c>
      <c r="E18" s="18" t="str">
        <f>_xlfn.IFNA(VLOOKUP($C$3,'Univers AIS Mai 19'!$B$9:$CI$35,16,FALSE),"")</f>
        <v/>
      </c>
      <c r="F18" s="18" t="str">
        <f>_xlfn.IFNA(VLOOKUP($C$3,'Univers AIS Mai 19'!$B$9:$CI$35,17,FALSE),"")</f>
        <v/>
      </c>
      <c r="G18" s="250"/>
      <c r="H18" s="17" t="str">
        <f>_xlfn.IFNA(VLOOKUP($C$3,'Univers AIS Mai 19'!$B$9:$CI$35,18,FALSE),"")</f>
        <v/>
      </c>
      <c r="I18" s="18" t="str">
        <f>_xlfn.IFNA(VLOOKUP($C$3,'Univers AIS Mai 19'!$B$9:$CI$35,19,FALSE),"")</f>
        <v/>
      </c>
      <c r="J18" s="18" t="str">
        <f>_xlfn.IFNA(VLOOKUP($C$3,'Univers AIS Mai 19'!$B$9:$CI$35,20,FALSE),"")</f>
        <v/>
      </c>
      <c r="K18" s="251"/>
      <c r="L18" s="138"/>
      <c r="M18" s="135"/>
      <c r="N18" s="135"/>
      <c r="O18" s="23"/>
      <c r="P18" s="18" t="str">
        <f>_xlfn.IFNA(VLOOKUP($C$3,'Univers AIS Mai 19'!$B$9:$CI$35,24,FALSE),"")</f>
        <v/>
      </c>
      <c r="Q18" s="18" t="str">
        <f>_xlfn.IFNA(VLOOKUP($C$3,'Univers AIS Mai 19'!$B$9:$CI$35,25,FALSE),"")</f>
        <v/>
      </c>
      <c r="R18" s="18" t="str">
        <f>_xlfn.IFNA(VLOOKUP($C$3,'Univers AIS Mai 19'!$B$9:$CI$35,26,FALSE),"")</f>
        <v/>
      </c>
      <c r="S18" s="23"/>
      <c r="T18" s="249"/>
      <c r="U18" s="23"/>
      <c r="W18" s="393"/>
    </row>
    <row r="19" spans="2:23" ht="30" customHeight="1" thickBot="1" x14ac:dyDescent="0.25">
      <c r="B19" s="395" t="s">
        <v>166</v>
      </c>
      <c r="C19" s="412"/>
      <c r="D19" s="17" t="str">
        <f>_xlfn.IFNA(VLOOKUP($C$3,'Univers AIS Jan 18'!$B$9:$CU$35,15,FALSE),"")</f>
        <v/>
      </c>
      <c r="E19" s="18" t="str">
        <f>_xlfn.IFNA(VLOOKUP($C$3,'Univers AIS Jan 18'!$B$9:$CU$35,16,FALSE),"")</f>
        <v/>
      </c>
      <c r="F19" s="18" t="str">
        <f>_xlfn.IFNA(VLOOKUP($C$3,'Univers AIS Jan 18'!$B$9:$CU$35,17,FALSE),"")</f>
        <v/>
      </c>
      <c r="G19" s="252"/>
      <c r="H19" s="17" t="str">
        <f>_xlfn.IFNA(VLOOKUP($C$3,'Univers AIS Jan 18'!$B$9:$CU$35,18,FALSE),"")</f>
        <v/>
      </c>
      <c r="I19" s="18" t="str">
        <f>_xlfn.IFNA(VLOOKUP($C$3,'Univers AIS Jan 18'!$B$9:$CU$35,19,FALSE),"")</f>
        <v/>
      </c>
      <c r="J19" s="18" t="str">
        <f>_xlfn.IFNA(VLOOKUP($C$3,'Univers AIS Jan 18'!$B$9:$CU$35,20,FALSE),"")</f>
        <v/>
      </c>
      <c r="K19" s="234"/>
      <c r="L19" s="31"/>
      <c r="M19" s="29"/>
      <c r="N19" s="29"/>
      <c r="O19" s="24"/>
      <c r="P19" s="17" t="str">
        <f>_xlfn.IFNA(VLOOKUP($C$3,'Univers AIS Jan 18'!$B$9:$CU$35,24,FALSE),"")</f>
        <v/>
      </c>
      <c r="Q19" s="18" t="str">
        <f>_xlfn.IFNA(VLOOKUP($C$3,'Univers AIS Jan 18'!$B$9:$CU$35,25,FALSE),"")</f>
        <v/>
      </c>
      <c r="R19" s="18" t="str">
        <f>_xlfn.IFNA(VLOOKUP($C$3,'Univers AIS Jan 18'!$B$9:$CU$35,26,FALSE),"")</f>
        <v/>
      </c>
      <c r="S19" s="252"/>
      <c r="T19" s="29"/>
      <c r="U19" s="24"/>
      <c r="W19" s="393"/>
    </row>
    <row r="20" spans="2:23" ht="15" customHeight="1" thickBot="1" x14ac:dyDescent="0.25">
      <c r="W20" s="393"/>
    </row>
    <row r="21" spans="2:23" ht="30" customHeight="1" thickBot="1" x14ac:dyDescent="0.25">
      <c r="B21" s="417" t="s">
        <v>55</v>
      </c>
      <c r="C21" s="418"/>
      <c r="D21" s="418"/>
      <c r="E21" s="418"/>
      <c r="F21" s="418"/>
      <c r="G21" s="418"/>
      <c r="H21" s="418"/>
      <c r="I21" s="418"/>
      <c r="J21" s="418"/>
      <c r="K21" s="418"/>
      <c r="L21" s="418"/>
      <c r="M21" s="418"/>
      <c r="N21" s="418"/>
      <c r="O21" s="418"/>
      <c r="P21" s="418"/>
      <c r="Q21" s="418"/>
      <c r="R21" s="418"/>
      <c r="S21" s="418"/>
      <c r="T21" s="418"/>
      <c r="U21" s="419"/>
      <c r="V21" s="2"/>
      <c r="W21" s="393"/>
    </row>
    <row r="22" spans="2:23" ht="30" customHeight="1" x14ac:dyDescent="0.2">
      <c r="B22" s="19" t="s">
        <v>57</v>
      </c>
      <c r="C22" s="420" t="s">
        <v>248</v>
      </c>
      <c r="D22" s="420"/>
      <c r="E22" s="420"/>
      <c r="F22" s="420"/>
      <c r="G22" s="420"/>
      <c r="H22" s="420"/>
      <c r="I22" s="420"/>
      <c r="J22" s="420"/>
      <c r="K22" s="420"/>
      <c r="L22" s="420"/>
      <c r="M22" s="420"/>
      <c r="N22" s="420"/>
      <c r="O22" s="420"/>
      <c r="P22" s="420"/>
      <c r="Q22" s="420"/>
      <c r="R22" s="420"/>
      <c r="S22" s="420"/>
      <c r="T22" s="420"/>
      <c r="U22" s="421"/>
      <c r="V22" s="2"/>
      <c r="W22" s="393"/>
    </row>
    <row r="23" spans="2:23" ht="76.5" customHeight="1" thickBot="1" x14ac:dyDescent="0.25">
      <c r="B23" s="20" t="s">
        <v>56</v>
      </c>
      <c r="C23" s="404" t="s">
        <v>249</v>
      </c>
      <c r="D23" s="404"/>
      <c r="E23" s="404"/>
      <c r="F23" s="404"/>
      <c r="G23" s="404"/>
      <c r="H23" s="404"/>
      <c r="I23" s="404"/>
      <c r="J23" s="404"/>
      <c r="K23" s="404"/>
      <c r="L23" s="404"/>
      <c r="M23" s="404"/>
      <c r="N23" s="404"/>
      <c r="O23" s="404"/>
      <c r="P23" s="404"/>
      <c r="Q23" s="404"/>
      <c r="R23" s="404"/>
      <c r="S23" s="404"/>
      <c r="T23" s="404"/>
      <c r="U23" s="405"/>
      <c r="V23" s="2"/>
      <c r="W23" s="394"/>
    </row>
    <row r="24" spans="2:23" ht="14.1" customHeight="1" x14ac:dyDescent="0.2"/>
  </sheetData>
  <sheetProtection algorithmName="SHA-512" hashValue="EEDvJbN7i9MPg6a0dxdJ7/7R9hz3As8w2HXES96x1n4iPiD3jIuipMBX2KDsu3caRdT4dFtB4IjaQqH/orKmVA==" saltValue="ykHwkCWTQbsdftZ8lh6WgQ==" spinCount="100000" sheet="1" selectLockedCells="1"/>
  <protectedRanges>
    <protectedRange password="CAA2" sqref="T11:T15" name="Summe_3_2"/>
    <protectedRange password="CAA2" sqref="D8:S16" name="Summe_3_1_4"/>
  </protectedRanges>
  <mergeCells count="16">
    <mergeCell ref="B18:C18"/>
    <mergeCell ref="C23:U23"/>
    <mergeCell ref="B1:W1"/>
    <mergeCell ref="B6:C7"/>
    <mergeCell ref="W6:W23"/>
    <mergeCell ref="B19:C19"/>
    <mergeCell ref="B8:B17"/>
    <mergeCell ref="T6:U6"/>
    <mergeCell ref="B5:U5"/>
    <mergeCell ref="B21:U21"/>
    <mergeCell ref="C22:U22"/>
    <mergeCell ref="E3:F3"/>
    <mergeCell ref="D6:G6"/>
    <mergeCell ref="H6:K6"/>
    <mergeCell ref="L6:O6"/>
    <mergeCell ref="P6:S6"/>
  </mergeCells>
  <conditionalFormatting sqref="W6">
    <cfRule type="expression" dxfId="29" priority="10">
      <formula>ISBLANK(W6)</formula>
    </cfRule>
  </conditionalFormatting>
  <conditionalFormatting sqref="T9:U10 U11:U16">
    <cfRule type="expression" dxfId="28" priority="4">
      <formula>ISBLANK(T9)</formula>
    </cfRule>
  </conditionalFormatting>
  <conditionalFormatting sqref="T16">
    <cfRule type="expression" dxfId="27" priority="3">
      <formula>ISBLANK(T16)</formula>
    </cfRule>
  </conditionalFormatting>
  <conditionalFormatting sqref="E8:G16 Q13:S16 M8:O16 I8:K16">
    <cfRule type="expression" dxfId="26" priority="2">
      <formula>ISBLANK(E8)</formula>
    </cfRule>
  </conditionalFormatting>
  <conditionalFormatting sqref="T8:U8">
    <cfRule type="expression" dxfId="25" priority="5">
      <formula>ISBLANK(T8)</formula>
    </cfRule>
  </conditionalFormatting>
  <conditionalFormatting sqref="E8:G16 I8:K16 M8:O16 Q13:S16">
    <cfRule type="containsBlanks" dxfId="24" priority="1">
      <formula>LEN(TRIM(E8))=0</formula>
    </cfRule>
  </conditionalFormatting>
  <dataValidations count="3">
    <dataValidation type="whole" allowBlank="1" showInputMessage="1" showErrorMessage="1" sqref="Q8:S16 E8:G16 I8:K16 M8:O16" xr:uid="{C38C5E6B-FD9F-48BD-BC7A-16EC34072AD7}">
      <formula1>0</formula1>
      <formula2>100000</formula2>
    </dataValidation>
    <dataValidation operator="greaterThanOrEqual" allowBlank="1" promptTitle="Ganze Zahlen" sqref="D18:U19" xr:uid="{B87B36E4-A73B-4283-A6FA-82EBD619E76A}"/>
    <dataValidation type="whole" operator="greaterThanOrEqual" allowBlank="1" showErrorMessage="1" errorTitle="Fehler" error="Gültig sind nur positive, ganze Zahlen (0, 200, etc.). Kein Text" promptTitle="Ganze Zahlen" prompt="Nur ganzzahlige Werte (0, 1, 200 etc.)" sqref="D17:U17" xr:uid="{893DB511-01B4-4503-B2EE-D125FB95976C}">
      <formula1>0</formula1>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F843592-087F-4521-9082-D456156AEC26}">
          <x14:formula1>
            <xm:f>Dropdown!$D$5:$D$7</xm:f>
          </x14:formula1>
          <xm:sqref>U8:U16 T8:T10 T16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73AA0-D17C-4181-887A-9B5796BFE5CE}">
  <sheetPr codeName="Tabelle8">
    <tabColor theme="3" tint="0.59999389629810485"/>
    <pageSetUpPr fitToPage="1"/>
  </sheetPr>
  <dimension ref="A1:Z23"/>
  <sheetViews>
    <sheetView showGridLines="0" zoomScaleNormal="100" workbookViewId="0">
      <selection activeCell="E8" sqref="E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4" width="12.625" style="1" customWidth="1"/>
    <col min="25" max="25" width="2.625" style="1" customWidth="1"/>
    <col min="26" max="26" width="60.625" style="1" customWidth="1"/>
    <col min="27" max="27" width="2.625" style="1" customWidth="1"/>
    <col min="28" max="16384" width="11" style="1"/>
  </cols>
  <sheetData>
    <row r="1" spans="1:26" ht="30" customHeight="1" x14ac:dyDescent="0.2">
      <c r="B1" s="384" t="s">
        <v>140</v>
      </c>
      <c r="C1" s="384"/>
      <c r="D1" s="384"/>
      <c r="E1" s="384"/>
      <c r="F1" s="384"/>
      <c r="G1" s="384"/>
      <c r="H1" s="384"/>
      <c r="I1" s="384"/>
      <c r="J1" s="384"/>
      <c r="K1" s="384"/>
      <c r="L1" s="384"/>
      <c r="M1" s="384"/>
      <c r="N1" s="384"/>
      <c r="O1" s="384"/>
      <c r="P1" s="384"/>
      <c r="Q1" s="384"/>
      <c r="R1" s="384"/>
      <c r="S1" s="384"/>
      <c r="T1" s="384"/>
      <c r="U1" s="384"/>
      <c r="V1" s="384"/>
      <c r="W1" s="384"/>
      <c r="X1" s="384"/>
      <c r="Y1" s="384"/>
      <c r="Z1" s="384"/>
    </row>
    <row r="2" spans="1:26" ht="15" customHeight="1" x14ac:dyDescent="0.2">
      <c r="B2" s="2"/>
      <c r="C2" s="2"/>
      <c r="D2" s="2"/>
      <c r="E2" s="2"/>
      <c r="F2" s="2"/>
      <c r="G2" s="2"/>
      <c r="H2" s="2"/>
      <c r="I2" s="2"/>
      <c r="J2" s="2"/>
      <c r="K2" s="2"/>
      <c r="L2" s="2"/>
      <c r="M2" s="2"/>
      <c r="N2" s="2"/>
      <c r="O2" s="2"/>
      <c r="P2" s="2"/>
      <c r="Q2" s="2"/>
      <c r="R2" s="2"/>
      <c r="S2" s="2"/>
      <c r="T2" s="2"/>
      <c r="U2" s="2"/>
      <c r="V2" s="2"/>
      <c r="W2" s="2"/>
      <c r="X2" s="2"/>
    </row>
    <row r="3" spans="1:26" s="271" customFormat="1" ht="30" customHeight="1" x14ac:dyDescent="0.3">
      <c r="A3" s="267"/>
      <c r="B3" s="268" t="s">
        <v>228</v>
      </c>
      <c r="C3" s="269" t="str">
        <f>IF('Table des matières'!C3&lt;&gt;0,'Table des matières'!C3,"")</f>
        <v/>
      </c>
      <c r="D3" s="267" t="s">
        <v>229</v>
      </c>
      <c r="E3" s="375" t="str">
        <f>IF('Table des matières'!E3&lt;&gt;0,'Table des matières'!E3,"")</f>
        <v/>
      </c>
      <c r="F3" s="375"/>
    </row>
    <row r="4" spans="1:26" ht="15" customHeight="1" thickBot="1" x14ac:dyDescent="0.25">
      <c r="B4" s="3"/>
      <c r="C4" s="3"/>
    </row>
    <row r="5" spans="1:26" ht="30" customHeight="1" thickBot="1" x14ac:dyDescent="0.25">
      <c r="B5" s="427"/>
      <c r="C5" s="428"/>
      <c r="D5" s="428"/>
      <c r="E5" s="428"/>
      <c r="F5" s="428"/>
      <c r="G5" s="428"/>
      <c r="H5" s="428"/>
      <c r="I5" s="428"/>
      <c r="J5" s="428"/>
      <c r="K5" s="428"/>
      <c r="L5" s="428"/>
      <c r="M5" s="428"/>
      <c r="N5" s="428"/>
      <c r="O5" s="428"/>
      <c r="P5" s="428"/>
      <c r="Q5" s="428"/>
      <c r="R5" s="428"/>
      <c r="S5" s="428"/>
      <c r="T5" s="428"/>
      <c r="U5" s="428"/>
      <c r="V5" s="428"/>
      <c r="W5" s="428"/>
      <c r="X5" s="429"/>
      <c r="Z5" s="4" t="s">
        <v>54</v>
      </c>
    </row>
    <row r="6" spans="1:26" s="2" customFormat="1" ht="50.1" customHeight="1" thickBot="1" x14ac:dyDescent="0.25">
      <c r="B6" s="388" t="s">
        <v>241</v>
      </c>
      <c r="C6" s="410"/>
      <c r="D6" s="326" t="s">
        <v>236</v>
      </c>
      <c r="E6" s="327"/>
      <c r="F6" s="327"/>
      <c r="G6" s="328"/>
      <c r="H6" s="308" t="s">
        <v>237</v>
      </c>
      <c r="I6" s="309"/>
      <c r="J6" s="309"/>
      <c r="K6" s="310"/>
      <c r="L6" s="308" t="s">
        <v>238</v>
      </c>
      <c r="M6" s="309"/>
      <c r="N6" s="309"/>
      <c r="O6" s="311"/>
      <c r="P6" s="308" t="s">
        <v>239</v>
      </c>
      <c r="Q6" s="309"/>
      <c r="R6" s="309"/>
      <c r="S6" s="310"/>
      <c r="T6" s="413" t="s">
        <v>245</v>
      </c>
      <c r="U6" s="414"/>
      <c r="V6" s="413" t="s">
        <v>246</v>
      </c>
      <c r="W6" s="426"/>
      <c r="X6" s="414"/>
      <c r="Y6" s="5"/>
      <c r="Z6" s="392"/>
    </row>
    <row r="7" spans="1:26" ht="60" customHeight="1" thickBot="1" x14ac:dyDescent="0.25">
      <c r="B7" s="424"/>
      <c r="C7" s="425"/>
      <c r="D7" s="6" t="s">
        <v>0</v>
      </c>
      <c r="E7" s="7" t="s">
        <v>49</v>
      </c>
      <c r="F7" s="7" t="s">
        <v>1</v>
      </c>
      <c r="G7" s="22" t="s">
        <v>50</v>
      </c>
      <c r="H7" s="6" t="s">
        <v>0</v>
      </c>
      <c r="I7" s="7" t="s">
        <v>49</v>
      </c>
      <c r="J7" s="7" t="s">
        <v>1</v>
      </c>
      <c r="K7" s="8" t="s">
        <v>50</v>
      </c>
      <c r="L7" s="6" t="s">
        <v>0</v>
      </c>
      <c r="M7" s="7" t="s">
        <v>49</v>
      </c>
      <c r="N7" s="7" t="s">
        <v>1</v>
      </c>
      <c r="O7" s="22" t="s">
        <v>50</v>
      </c>
      <c r="P7" s="6" t="s">
        <v>0</v>
      </c>
      <c r="Q7" s="7" t="s">
        <v>49</v>
      </c>
      <c r="R7" s="7" t="s">
        <v>1</v>
      </c>
      <c r="S7" s="8" t="s">
        <v>50</v>
      </c>
      <c r="T7" s="6" t="s">
        <v>62</v>
      </c>
      <c r="U7" s="8" t="s">
        <v>165</v>
      </c>
      <c r="V7" s="177" t="s">
        <v>71</v>
      </c>
      <c r="W7" s="178" t="s">
        <v>72</v>
      </c>
      <c r="X7" s="183" t="s">
        <v>167</v>
      </c>
      <c r="Z7" s="393"/>
    </row>
    <row r="8" spans="1:26" ht="45" customHeight="1" x14ac:dyDescent="0.2">
      <c r="B8" s="355" t="s">
        <v>156</v>
      </c>
      <c r="C8" s="356"/>
      <c r="D8" s="185">
        <f>SUM(E8:G8)</f>
        <v>0</v>
      </c>
      <c r="E8" s="11"/>
      <c r="F8" s="11"/>
      <c r="G8" s="12"/>
      <c r="H8" s="185">
        <f>SUM(I8:K8)</f>
        <v>0</v>
      </c>
      <c r="I8" s="11"/>
      <c r="J8" s="11"/>
      <c r="K8" s="174"/>
      <c r="L8" s="185">
        <f>SUM(M8:O8)</f>
        <v>0</v>
      </c>
      <c r="M8" s="11"/>
      <c r="N8" s="11"/>
      <c r="O8" s="12"/>
      <c r="P8" s="138"/>
      <c r="Q8" s="238"/>
      <c r="R8" s="238"/>
      <c r="S8" s="239"/>
      <c r="T8" s="238"/>
      <c r="U8" s="39"/>
      <c r="V8" s="38"/>
      <c r="W8" s="49"/>
      <c r="X8" s="52"/>
      <c r="Z8" s="393"/>
    </row>
    <row r="9" spans="1:26" ht="30" customHeight="1" x14ac:dyDescent="0.2">
      <c r="B9" s="357" t="s">
        <v>123</v>
      </c>
      <c r="C9" s="120" t="s">
        <v>5</v>
      </c>
      <c r="D9" s="207">
        <f>SUM(E9:G9)</f>
        <v>0</v>
      </c>
      <c r="E9" s="27"/>
      <c r="F9" s="27"/>
      <c r="G9" s="28"/>
      <c r="H9" s="207">
        <f>SUM(I9:K9)</f>
        <v>0</v>
      </c>
      <c r="I9" s="27"/>
      <c r="J9" s="27"/>
      <c r="K9" s="175"/>
      <c r="L9" s="207">
        <f>SUM(M9:O9)</f>
        <v>0</v>
      </c>
      <c r="M9" s="27"/>
      <c r="N9" s="27"/>
      <c r="O9" s="28"/>
      <c r="P9" s="30"/>
      <c r="Q9" s="241"/>
      <c r="R9" s="241"/>
      <c r="S9" s="242"/>
      <c r="T9" s="241"/>
      <c r="U9" s="46"/>
      <c r="V9" s="40"/>
      <c r="W9" s="50"/>
      <c r="X9" s="47"/>
      <c r="Z9" s="393"/>
    </row>
    <row r="10" spans="1:26" ht="30" customHeight="1" x14ac:dyDescent="0.2">
      <c r="B10" s="357"/>
      <c r="C10" s="120" t="s">
        <v>6</v>
      </c>
      <c r="D10" s="207">
        <f t="shared" ref="D10" si="0">SUM(E10:G10)</f>
        <v>0</v>
      </c>
      <c r="E10" s="27"/>
      <c r="F10" s="27"/>
      <c r="G10" s="28"/>
      <c r="H10" s="207">
        <f>SUM(I10:K10)</f>
        <v>0</v>
      </c>
      <c r="I10" s="27"/>
      <c r="J10" s="27"/>
      <c r="K10" s="175"/>
      <c r="L10" s="207">
        <f>SUM(M10:O10)</f>
        <v>0</v>
      </c>
      <c r="M10" s="27"/>
      <c r="N10" s="27"/>
      <c r="O10" s="28"/>
      <c r="P10" s="30"/>
      <c r="Q10" s="241"/>
      <c r="R10" s="241"/>
      <c r="S10" s="242"/>
      <c r="T10" s="241"/>
      <c r="U10" s="47"/>
      <c r="V10" s="48"/>
      <c r="W10" s="42"/>
      <c r="X10" s="47"/>
      <c r="Z10" s="393"/>
    </row>
    <row r="11" spans="1:26" ht="30" customHeight="1" x14ac:dyDescent="0.2">
      <c r="B11" s="357"/>
      <c r="C11" s="120" t="s">
        <v>7</v>
      </c>
      <c r="D11" s="207">
        <f>SUM(E11:G11)</f>
        <v>0</v>
      </c>
      <c r="E11" s="27"/>
      <c r="F11" s="27"/>
      <c r="G11" s="28"/>
      <c r="H11" s="207">
        <f t="shared" ref="H11" si="1">SUM(I11:K11)</f>
        <v>0</v>
      </c>
      <c r="I11" s="27"/>
      <c r="J11" s="27"/>
      <c r="K11" s="175"/>
      <c r="L11" s="207">
        <f t="shared" ref="L11" si="2">SUM(M11:O11)</f>
        <v>0</v>
      </c>
      <c r="M11" s="27"/>
      <c r="N11" s="27"/>
      <c r="O11" s="28"/>
      <c r="P11" s="30"/>
      <c r="Q11" s="241"/>
      <c r="R11" s="241"/>
      <c r="S11" s="242"/>
      <c r="T11" s="241"/>
      <c r="U11" s="41"/>
      <c r="V11" s="40"/>
      <c r="W11" s="51"/>
      <c r="X11" s="41"/>
      <c r="Z11" s="393"/>
    </row>
    <row r="12" spans="1:26" ht="30" customHeight="1" thickBot="1" x14ac:dyDescent="0.25">
      <c r="B12" s="358"/>
      <c r="C12" s="89" t="s">
        <v>0</v>
      </c>
      <c r="D12" s="92">
        <f>SUM(D9:D11)</f>
        <v>0</v>
      </c>
      <c r="E12" s="90">
        <f t="shared" ref="E12:O12" si="3">SUM(E9:E11)</f>
        <v>0</v>
      </c>
      <c r="F12" s="254">
        <f>SUM(F9:F11)</f>
        <v>0</v>
      </c>
      <c r="G12" s="91">
        <f t="shared" si="3"/>
        <v>0</v>
      </c>
      <c r="H12" s="92">
        <f t="shared" si="3"/>
        <v>0</v>
      </c>
      <c r="I12" s="90">
        <f t="shared" si="3"/>
        <v>0</v>
      </c>
      <c r="J12" s="254">
        <f t="shared" si="3"/>
        <v>0</v>
      </c>
      <c r="K12" s="91">
        <f t="shared" si="3"/>
        <v>0</v>
      </c>
      <c r="L12" s="94">
        <f t="shared" si="3"/>
        <v>0</v>
      </c>
      <c r="M12" s="90">
        <f t="shared" si="3"/>
        <v>0</v>
      </c>
      <c r="N12" s="254">
        <f t="shared" si="3"/>
        <v>0</v>
      </c>
      <c r="O12" s="91">
        <f t="shared" si="3"/>
        <v>0</v>
      </c>
      <c r="P12" s="30"/>
      <c r="Q12" s="249"/>
      <c r="R12" s="249"/>
      <c r="S12" s="23"/>
      <c r="T12" s="249"/>
      <c r="U12" s="23"/>
      <c r="V12" s="30"/>
      <c r="W12" s="249"/>
      <c r="X12" s="23"/>
      <c r="Z12" s="393"/>
    </row>
    <row r="13" spans="1:26" ht="30" customHeight="1" thickBot="1" x14ac:dyDescent="0.25">
      <c r="B13" s="422" t="s">
        <v>127</v>
      </c>
      <c r="C13" s="423"/>
      <c r="D13" s="17" t="str">
        <f>_xlfn.IFNA(VLOOKUP($C$3,'Univers AIS Mai 19'!$B$9:$CI$35,27,FALSE),"")</f>
        <v/>
      </c>
      <c r="E13" s="18" t="str">
        <f>_xlfn.IFNA(VLOOKUP($C$3,'Univers AIS Mai 19'!$B$9:$CI$35,28,FALSE),"")</f>
        <v/>
      </c>
      <c r="F13" s="18" t="str">
        <f>_xlfn.IFNA(VLOOKUP($C$3,'Univers AIS Mai 19'!$B$9:$CI$35,29,FALSE),"")</f>
        <v/>
      </c>
      <c r="G13" s="234"/>
      <c r="H13" s="17" t="str">
        <f>_xlfn.IFNA(VLOOKUP($C$3,'Univers AIS Mai 19'!$B$9:$CI$35,30,FALSE),"")</f>
        <v/>
      </c>
      <c r="I13" s="18" t="str">
        <f>_xlfn.IFNA(VLOOKUP($C$3,'Univers AIS Mai 19'!$B$9:$CI$35,31,FALSE),"")</f>
        <v/>
      </c>
      <c r="J13" s="18" t="str">
        <f>_xlfn.IFNA(VLOOKUP($C$3,'Univers AIS Mai 19'!$B$9:$CI$35,32,FALSE),"")</f>
        <v/>
      </c>
      <c r="K13" s="255"/>
      <c r="L13" s="173"/>
      <c r="M13" s="173"/>
      <c r="N13" s="173"/>
      <c r="O13" s="29"/>
      <c r="P13" s="31"/>
      <c r="Q13" s="29"/>
      <c r="R13" s="29"/>
      <c r="S13" s="24"/>
      <c r="T13" s="29"/>
      <c r="U13" s="24"/>
      <c r="V13" s="31"/>
      <c r="W13" s="29"/>
      <c r="X13" s="24"/>
      <c r="Z13" s="393"/>
    </row>
    <row r="14" spans="1:26" ht="15" customHeight="1" thickBot="1" x14ac:dyDescent="0.25">
      <c r="Z14" s="393"/>
    </row>
    <row r="15" spans="1:26" ht="30" customHeight="1" thickBot="1" x14ac:dyDescent="0.25">
      <c r="B15" s="417" t="s">
        <v>55</v>
      </c>
      <c r="C15" s="418"/>
      <c r="D15" s="418"/>
      <c r="E15" s="418"/>
      <c r="F15" s="418"/>
      <c r="G15" s="418"/>
      <c r="H15" s="418"/>
      <c r="I15" s="418"/>
      <c r="J15" s="418"/>
      <c r="K15" s="418"/>
      <c r="L15" s="418"/>
      <c r="M15" s="418"/>
      <c r="N15" s="418"/>
      <c r="O15" s="418"/>
      <c r="P15" s="418"/>
      <c r="Q15" s="418"/>
      <c r="R15" s="418"/>
      <c r="S15" s="418"/>
      <c r="T15" s="418"/>
      <c r="U15" s="418"/>
      <c r="V15" s="418"/>
      <c r="W15" s="418"/>
      <c r="X15" s="419"/>
      <c r="Y15" s="2"/>
      <c r="Z15" s="393"/>
    </row>
    <row r="16" spans="1:26" ht="30" customHeight="1" x14ac:dyDescent="0.2">
      <c r="B16" s="19" t="s">
        <v>57</v>
      </c>
      <c r="C16" s="430" t="s">
        <v>225</v>
      </c>
      <c r="D16" s="430"/>
      <c r="E16" s="430"/>
      <c r="F16" s="430"/>
      <c r="G16" s="430"/>
      <c r="H16" s="430"/>
      <c r="I16" s="430"/>
      <c r="J16" s="430"/>
      <c r="K16" s="430"/>
      <c r="L16" s="430"/>
      <c r="M16" s="430"/>
      <c r="N16" s="430"/>
      <c r="O16" s="430"/>
      <c r="P16" s="430"/>
      <c r="Q16" s="430"/>
      <c r="R16" s="430"/>
      <c r="S16" s="430"/>
      <c r="T16" s="430"/>
      <c r="U16" s="430"/>
      <c r="V16" s="430"/>
      <c r="W16" s="430"/>
      <c r="X16" s="431"/>
      <c r="Y16" s="2"/>
      <c r="Z16" s="393"/>
    </row>
    <row r="17" spans="2:26" ht="122.25" customHeight="1" thickBot="1" x14ac:dyDescent="0.25">
      <c r="B17" s="20" t="s">
        <v>56</v>
      </c>
      <c r="C17" s="404" t="s">
        <v>216</v>
      </c>
      <c r="D17" s="404"/>
      <c r="E17" s="404"/>
      <c r="F17" s="404"/>
      <c r="G17" s="404"/>
      <c r="H17" s="404"/>
      <c r="I17" s="404"/>
      <c r="J17" s="404"/>
      <c r="K17" s="404"/>
      <c r="L17" s="404"/>
      <c r="M17" s="404"/>
      <c r="N17" s="404"/>
      <c r="O17" s="404"/>
      <c r="P17" s="404"/>
      <c r="Q17" s="404"/>
      <c r="R17" s="404"/>
      <c r="S17" s="404"/>
      <c r="T17" s="404"/>
      <c r="U17" s="404"/>
      <c r="V17" s="404"/>
      <c r="W17" s="404"/>
      <c r="X17" s="405"/>
      <c r="Y17" s="2"/>
      <c r="Z17" s="394"/>
    </row>
    <row r="18" spans="2:26" ht="14.1" customHeight="1" x14ac:dyDescent="0.2"/>
    <row r="19" spans="2:26" x14ac:dyDescent="0.2">
      <c r="B19" s="237"/>
    </row>
    <row r="23" spans="2:26" x14ac:dyDescent="0.2">
      <c r="C23" s="237"/>
    </row>
  </sheetData>
  <sheetProtection algorithmName="SHA-512" hashValue="eAwHn/XNO0DXgrmt5Kp6HwQ6KUwRX4+semx2FacOt4h6/YKnkJWSueT/6MROqsnrIOMQ1LSfCBEvFyuQqUK2Sg==" saltValue="M9A0BbofnUB5oAgOLnyuzQ==" spinCount="100000" sheet="1" selectLockedCells="1"/>
  <protectedRanges>
    <protectedRange password="CAA2" sqref="T8:T11" name="Summe_3_3"/>
    <protectedRange password="CAA2" sqref="D8:S11" name="Summe_3_1_1_1"/>
  </protectedRanges>
  <mergeCells count="17">
    <mergeCell ref="C17:X17"/>
    <mergeCell ref="B13:C13"/>
    <mergeCell ref="B8:C8"/>
    <mergeCell ref="B1:Z1"/>
    <mergeCell ref="B6:C7"/>
    <mergeCell ref="T6:U6"/>
    <mergeCell ref="Z6:Z17"/>
    <mergeCell ref="V6:X6"/>
    <mergeCell ref="B5:X5"/>
    <mergeCell ref="B9:B12"/>
    <mergeCell ref="D6:G6"/>
    <mergeCell ref="H6:K6"/>
    <mergeCell ref="L6:O6"/>
    <mergeCell ref="P6:S6"/>
    <mergeCell ref="B15:X15"/>
    <mergeCell ref="C16:X16"/>
    <mergeCell ref="E3:F3"/>
  </mergeCells>
  <conditionalFormatting sqref="Z6">
    <cfRule type="expression" dxfId="23" priority="7">
      <formula>ISBLANK(Z6)</formula>
    </cfRule>
  </conditionalFormatting>
  <conditionalFormatting sqref="E8:G11 M8:O11 I8:K11">
    <cfRule type="expression" dxfId="22" priority="2">
      <formula>ISBLANK(E8)</formula>
    </cfRule>
  </conditionalFormatting>
  <conditionalFormatting sqref="E8:G11 I8:K11 M8:O11">
    <cfRule type="containsBlanks" dxfId="21" priority="1">
      <formula>LEN(TRIM(E8))=0</formula>
    </cfRule>
  </conditionalFormatting>
  <conditionalFormatting sqref="U8:U11">
    <cfRule type="expression" dxfId="20" priority="4">
      <formula>ISBLANK(U8)</formula>
    </cfRule>
  </conditionalFormatting>
  <conditionalFormatting sqref="V8:X11">
    <cfRule type="expression" dxfId="19" priority="3">
      <formula>ISBLANK(V8)</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2:X12" xr:uid="{3FB980E9-5FE0-432F-966E-AE94A047A164}">
      <formula1>0</formula1>
    </dataValidation>
    <dataValidation operator="greaterThanOrEqual" allowBlank="1" promptTitle="Ganze Zahlen" sqref="D13:X13" xr:uid="{AAD225AC-443B-4061-8D7B-166EE0B7684C}"/>
    <dataValidation type="whole" allowBlank="1" showInputMessage="1" showErrorMessage="1" sqref="Q8:T11 E8:G11 I8:K11 M8:O11" xr:uid="{BC433D5E-61BA-4EBA-AF09-C99C586A2459}">
      <formula1>0</formula1>
      <formula2>100000</formula2>
    </dataValidation>
  </dataValidations>
  <printOptions horizontalCentered="1"/>
  <pageMargins left="0.39370078740157483" right="0.39370078740157483" top="0.39370078740157483" bottom="0.39370078740157483" header="0" footer="0"/>
  <pageSetup paperSize="9" scale="36"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F8C8C9F-1B90-4AD8-BAB7-D7E60914F3F5}">
          <x14:formula1>
            <xm:f>Dropdown!$D$5:$D$7</xm:f>
          </x14:formula1>
          <xm:sqref>U8:X11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31DE-9EC8-4D18-8968-27FCE8FA6E79}">
  <sheetPr codeName="Tabelle9">
    <tabColor theme="3" tint="0.59999389629810485"/>
    <pageSetUpPr fitToPage="1"/>
  </sheetPr>
  <dimension ref="A1:W24"/>
  <sheetViews>
    <sheetView showGridLines="0" zoomScaleNormal="100" workbookViewId="0">
      <selection activeCell="I8" sqref="I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384" t="s">
        <v>160</v>
      </c>
      <c r="C1" s="384"/>
      <c r="D1" s="384"/>
      <c r="E1" s="384"/>
      <c r="F1" s="384"/>
      <c r="G1" s="384"/>
      <c r="H1" s="384"/>
      <c r="I1" s="384"/>
      <c r="J1" s="384"/>
      <c r="K1" s="384"/>
      <c r="L1" s="384"/>
      <c r="M1" s="384"/>
      <c r="N1" s="384"/>
      <c r="O1" s="384"/>
      <c r="P1" s="384"/>
      <c r="Q1" s="384"/>
      <c r="R1" s="384"/>
      <c r="S1" s="384"/>
      <c r="T1" s="384"/>
      <c r="U1" s="384"/>
      <c r="V1" s="384"/>
      <c r="W1" s="384"/>
    </row>
    <row r="2" spans="1:23" ht="15" customHeight="1" x14ac:dyDescent="0.2">
      <c r="B2" s="2"/>
      <c r="C2" s="2"/>
      <c r="D2" s="2"/>
      <c r="E2" s="2"/>
      <c r="F2" s="2"/>
      <c r="G2" s="2"/>
      <c r="H2" s="2"/>
      <c r="I2" s="2"/>
      <c r="J2" s="2"/>
      <c r="K2" s="2"/>
      <c r="L2" s="2"/>
      <c r="M2" s="2"/>
      <c r="N2" s="2"/>
      <c r="O2" s="2"/>
      <c r="P2" s="2"/>
      <c r="Q2" s="2"/>
      <c r="R2" s="2"/>
      <c r="S2" s="2"/>
      <c r="T2" s="2"/>
      <c r="U2" s="2"/>
    </row>
    <row r="3" spans="1:23" s="271" customFormat="1" ht="30" customHeight="1" x14ac:dyDescent="0.3">
      <c r="A3" s="267"/>
      <c r="B3" s="268" t="s">
        <v>228</v>
      </c>
      <c r="C3" s="269" t="str">
        <f>IF('Table des matières'!C3&lt;&gt;0,'Table des matières'!C3,"")</f>
        <v/>
      </c>
      <c r="D3" s="267" t="s">
        <v>229</v>
      </c>
      <c r="E3" s="375" t="str">
        <f>IF('Table des matières'!E3&lt;&gt;0,'Table des matières'!E3,"")</f>
        <v/>
      </c>
      <c r="F3" s="375"/>
    </row>
    <row r="4" spans="1:23" ht="15" customHeight="1" thickBot="1" x14ac:dyDescent="0.25">
      <c r="B4" s="3"/>
      <c r="C4" s="3"/>
    </row>
    <row r="5" spans="1:23" ht="30" customHeight="1" thickBot="1" x14ac:dyDescent="0.25">
      <c r="B5" s="407"/>
      <c r="C5" s="408"/>
      <c r="D5" s="408"/>
      <c r="E5" s="408"/>
      <c r="F5" s="408"/>
      <c r="G5" s="408"/>
      <c r="H5" s="408"/>
      <c r="I5" s="408"/>
      <c r="J5" s="408"/>
      <c r="K5" s="408"/>
      <c r="L5" s="408"/>
      <c r="M5" s="408"/>
      <c r="N5" s="408"/>
      <c r="O5" s="408"/>
      <c r="P5" s="408"/>
      <c r="Q5" s="408"/>
      <c r="R5" s="408"/>
      <c r="S5" s="408"/>
      <c r="T5" s="415"/>
      <c r="U5" s="416"/>
      <c r="W5" s="4" t="s">
        <v>54</v>
      </c>
    </row>
    <row r="6" spans="1:23" s="2" customFormat="1" ht="50.1" customHeight="1" x14ac:dyDescent="0.2">
      <c r="B6" s="388" t="s">
        <v>241</v>
      </c>
      <c r="C6" s="410"/>
      <c r="D6" s="326" t="s">
        <v>236</v>
      </c>
      <c r="E6" s="327"/>
      <c r="F6" s="327"/>
      <c r="G6" s="328"/>
      <c r="H6" s="308" t="s">
        <v>237</v>
      </c>
      <c r="I6" s="309"/>
      <c r="J6" s="309"/>
      <c r="K6" s="310"/>
      <c r="L6" s="308" t="s">
        <v>238</v>
      </c>
      <c r="M6" s="309"/>
      <c r="N6" s="309"/>
      <c r="O6" s="311"/>
      <c r="P6" s="308" t="s">
        <v>239</v>
      </c>
      <c r="Q6" s="309"/>
      <c r="R6" s="309"/>
      <c r="S6" s="310"/>
      <c r="T6" s="413" t="s">
        <v>245</v>
      </c>
      <c r="U6" s="414"/>
      <c r="V6" s="5"/>
      <c r="W6" s="392"/>
    </row>
    <row r="7" spans="1:23" ht="60" customHeight="1" thickBot="1" x14ac:dyDescent="0.25">
      <c r="B7" s="390"/>
      <c r="C7" s="411"/>
      <c r="D7" s="6" t="s">
        <v>0</v>
      </c>
      <c r="E7" s="7" t="s">
        <v>49</v>
      </c>
      <c r="F7" s="7" t="s">
        <v>1</v>
      </c>
      <c r="G7" s="22" t="s">
        <v>50</v>
      </c>
      <c r="H7" s="6" t="s">
        <v>0</v>
      </c>
      <c r="I7" s="7" t="s">
        <v>49</v>
      </c>
      <c r="J7" s="7" t="s">
        <v>1</v>
      </c>
      <c r="K7" s="8" t="s">
        <v>50</v>
      </c>
      <c r="L7" s="6" t="s">
        <v>0</v>
      </c>
      <c r="M7" s="7" t="s">
        <v>49</v>
      </c>
      <c r="N7" s="7" t="s">
        <v>1</v>
      </c>
      <c r="O7" s="22" t="s">
        <v>50</v>
      </c>
      <c r="P7" s="6" t="s">
        <v>0</v>
      </c>
      <c r="Q7" s="7" t="s">
        <v>49</v>
      </c>
      <c r="R7" s="7" t="s">
        <v>1</v>
      </c>
      <c r="S7" s="8" t="s">
        <v>50</v>
      </c>
      <c r="T7" s="6" t="s">
        <v>62</v>
      </c>
      <c r="U7" s="8" t="s">
        <v>165</v>
      </c>
      <c r="W7" s="393"/>
    </row>
    <row r="8" spans="1:23" ht="45" customHeight="1" thickBot="1" x14ac:dyDescent="0.25">
      <c r="B8" s="371" t="s">
        <v>221</v>
      </c>
      <c r="C8" s="372"/>
      <c r="D8" s="214">
        <f>SUM(E8:G8)</f>
        <v>0</v>
      </c>
      <c r="E8" s="36"/>
      <c r="F8" s="36"/>
      <c r="G8" s="37"/>
      <c r="H8" s="214">
        <f>SUM(I8:K8)</f>
        <v>0</v>
      </c>
      <c r="I8" s="36"/>
      <c r="J8" s="36"/>
      <c r="K8" s="257"/>
      <c r="L8" s="214">
        <f>SUM(M8:O8)</f>
        <v>0</v>
      </c>
      <c r="M8" s="36"/>
      <c r="N8" s="36"/>
      <c r="O8" s="37"/>
      <c r="P8" s="214">
        <f>SUM(Q8:S8)</f>
        <v>0</v>
      </c>
      <c r="Q8" s="36"/>
      <c r="R8" s="36"/>
      <c r="S8" s="37"/>
      <c r="T8" s="256"/>
      <c r="U8" s="39"/>
      <c r="W8" s="393"/>
    </row>
    <row r="9" spans="1:23" ht="30" customHeight="1" thickBot="1" x14ac:dyDescent="0.25">
      <c r="B9" s="395" t="s">
        <v>125</v>
      </c>
      <c r="C9" s="412"/>
      <c r="D9" s="235" t="str">
        <f>_xlfn.IFNA(VLOOKUP($C$3,'Univers AIS Mai 19'!$B$9:$CI$35,39,FALSE),"")</f>
        <v/>
      </c>
      <c r="E9" s="114" t="str">
        <f>_xlfn.IFNA(VLOOKUP($C$3,'Univers AIS Mai 19'!$B$9:$CI$35,40,FALSE),"")</f>
        <v/>
      </c>
      <c r="F9" s="114" t="str">
        <f>_xlfn.IFNA(VLOOKUP($C$3,'Univers AIS Mai 19'!$B$9:$CI$35,41,FALSE),"")</f>
        <v/>
      </c>
      <c r="G9" s="236"/>
      <c r="H9" s="235" t="str">
        <f>_xlfn.IFNA(VLOOKUP($C$3,'Univers AIS Mai 19'!$B$9:$CI$35,42,FALSE),"")</f>
        <v/>
      </c>
      <c r="I9" s="114" t="str">
        <f>_xlfn.IFNA(VLOOKUP($C$3,'Univers AIS Mai 19'!$B$9:$CI$35,43,FALSE),"")</f>
        <v/>
      </c>
      <c r="J9" s="114" t="str">
        <f>_xlfn.IFNA(VLOOKUP($C$3,'Univers AIS Mai 19'!$B$9:$CI$35,44,FALSE),"")</f>
        <v/>
      </c>
      <c r="K9" s="236"/>
      <c r="L9" s="140"/>
      <c r="M9" s="173"/>
      <c r="N9" s="173"/>
      <c r="O9" s="172"/>
      <c r="P9" s="235" t="str">
        <f>_xlfn.IFNA(VLOOKUP($C$3,'Univers AIS Mai 19'!$B$9:$CI$35,48,FALSE),"")</f>
        <v/>
      </c>
      <c r="Q9" s="114" t="str">
        <f>_xlfn.IFNA(VLOOKUP($C$3,'Univers AIS Mai 19'!$B$9:$CI$35,49,FALSE),"")</f>
        <v/>
      </c>
      <c r="R9" s="114" t="str">
        <f>_xlfn.IFNA(VLOOKUP($C$3,'Univers AIS Mai 19'!$B$9:$CI$35,50,FALSE),"")</f>
        <v/>
      </c>
      <c r="S9" s="172"/>
      <c r="T9" s="29"/>
      <c r="U9" s="24"/>
      <c r="W9" s="393"/>
    </row>
    <row r="10" spans="1:23" ht="15" customHeight="1" thickBot="1" x14ac:dyDescent="0.25">
      <c r="W10" s="393"/>
    </row>
    <row r="11" spans="1:23" ht="30" customHeight="1" thickBot="1" x14ac:dyDescent="0.25">
      <c r="B11" s="432" t="s">
        <v>55</v>
      </c>
      <c r="C11" s="433"/>
      <c r="D11" s="433"/>
      <c r="E11" s="433"/>
      <c r="F11" s="433"/>
      <c r="G11" s="433"/>
      <c r="H11" s="433"/>
      <c r="I11" s="433"/>
      <c r="J11" s="433"/>
      <c r="K11" s="433"/>
      <c r="L11" s="433"/>
      <c r="M11" s="433"/>
      <c r="N11" s="433"/>
      <c r="O11" s="433"/>
      <c r="P11" s="433"/>
      <c r="Q11" s="433"/>
      <c r="R11" s="433"/>
      <c r="S11" s="433"/>
      <c r="T11" s="433"/>
      <c r="U11" s="434"/>
      <c r="V11" s="2"/>
      <c r="W11" s="393"/>
    </row>
    <row r="12" spans="1:23" ht="30" customHeight="1" x14ac:dyDescent="0.2">
      <c r="B12" s="19" t="s">
        <v>57</v>
      </c>
      <c r="C12" s="430" t="s">
        <v>226</v>
      </c>
      <c r="D12" s="430"/>
      <c r="E12" s="430"/>
      <c r="F12" s="430"/>
      <c r="G12" s="430"/>
      <c r="H12" s="430"/>
      <c r="I12" s="430"/>
      <c r="J12" s="430"/>
      <c r="K12" s="430"/>
      <c r="L12" s="430"/>
      <c r="M12" s="430"/>
      <c r="N12" s="430"/>
      <c r="O12" s="430"/>
      <c r="P12" s="430"/>
      <c r="Q12" s="430"/>
      <c r="R12" s="430"/>
      <c r="S12" s="430"/>
      <c r="T12" s="430"/>
      <c r="U12" s="431"/>
      <c r="V12" s="2"/>
      <c r="W12" s="393"/>
    </row>
    <row r="13" spans="1:23" ht="30" customHeight="1" thickBot="1" x14ac:dyDescent="0.25">
      <c r="B13" s="20" t="s">
        <v>56</v>
      </c>
      <c r="C13" s="435" t="s">
        <v>215</v>
      </c>
      <c r="D13" s="435"/>
      <c r="E13" s="435"/>
      <c r="F13" s="435"/>
      <c r="G13" s="435"/>
      <c r="H13" s="435"/>
      <c r="I13" s="435"/>
      <c r="J13" s="435"/>
      <c r="K13" s="435"/>
      <c r="L13" s="435"/>
      <c r="M13" s="435"/>
      <c r="N13" s="435"/>
      <c r="O13" s="435"/>
      <c r="P13" s="435"/>
      <c r="Q13" s="435"/>
      <c r="R13" s="435"/>
      <c r="S13" s="435"/>
      <c r="T13" s="435"/>
      <c r="U13" s="436"/>
      <c r="V13" s="2"/>
      <c r="W13" s="394"/>
    </row>
    <row r="14" spans="1:23" ht="14.1" customHeight="1" x14ac:dyDescent="0.2"/>
    <row r="19" spans="2:12" x14ac:dyDescent="0.2">
      <c r="B19" s="237"/>
    </row>
    <row r="22" spans="2:12" x14ac:dyDescent="0.2">
      <c r="L22" s="139"/>
    </row>
    <row r="23" spans="2:12" x14ac:dyDescent="0.2">
      <c r="C23" s="237"/>
      <c r="L23" s="139"/>
    </row>
    <row r="24" spans="2:12" x14ac:dyDescent="0.2">
      <c r="L24" s="139"/>
    </row>
  </sheetData>
  <sheetProtection algorithmName="SHA-512" hashValue="lS3ZloOXiarRSb+190E2IGSZQmxxEzl1vpeIK7wRv7cyZGgerq+eNnD1xP8jAHoUNIhCxmXRxPkCkX0i1TyKUQ==" saltValue="JlnMyB6BFy1zDAHretNdPQ==" spinCount="100000" sheet="1" selectLockedCells="1"/>
  <protectedRanges>
    <protectedRange password="CAA2" sqref="T8" name="Summe_3_1"/>
    <protectedRange password="CAA2" sqref="D8:S8" name="Summe_3_1_1"/>
  </protectedRanges>
  <mergeCells count="15">
    <mergeCell ref="B1:W1"/>
    <mergeCell ref="B5:U5"/>
    <mergeCell ref="B6:C7"/>
    <mergeCell ref="T6:U6"/>
    <mergeCell ref="W6:W13"/>
    <mergeCell ref="B8:C8"/>
    <mergeCell ref="B9:C9"/>
    <mergeCell ref="B11:U11"/>
    <mergeCell ref="C12:U12"/>
    <mergeCell ref="C13:U13"/>
    <mergeCell ref="D6:G6"/>
    <mergeCell ref="H6:K6"/>
    <mergeCell ref="L6:O6"/>
    <mergeCell ref="P6:S6"/>
    <mergeCell ref="E3:F3"/>
  </mergeCells>
  <conditionalFormatting sqref="W6">
    <cfRule type="expression" dxfId="18" priority="5">
      <formula>ISBLANK(W6)</formula>
    </cfRule>
  </conditionalFormatting>
  <conditionalFormatting sqref="U8">
    <cfRule type="expression" dxfId="17" priority="3">
      <formula>ISBLANK(U8)</formula>
    </cfRule>
  </conditionalFormatting>
  <conditionalFormatting sqref="E8:G8 I8:K8 M8:O8 Q8:S8">
    <cfRule type="containsBlanks" dxfId="16" priority="1">
      <formula>LEN(TRIM(E8))=0</formula>
    </cfRule>
  </conditionalFormatting>
  <conditionalFormatting sqref="E8:G8 Q8:S8 M8:O8 I8:K8">
    <cfRule type="expression" dxfId="15" priority="2">
      <formula>ISBLANK(E8)</formula>
    </cfRule>
  </conditionalFormatting>
  <dataValidations count="2">
    <dataValidation operator="greaterThanOrEqual" allowBlank="1" promptTitle="Ganze Zahlen" sqref="D9:U9" xr:uid="{20130EAD-8F11-4945-9E99-7EE6DB7592B0}"/>
    <dataValidation type="whole" allowBlank="1" showInputMessage="1" showErrorMessage="1" sqref="Q8:T8 E8:G8 I8:K8 M8:O8" xr:uid="{372A5590-0181-44F5-8A3B-8937797EB95E}">
      <formula1>0</formula1>
      <formula2>100000</formula2>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A8D6565-C2AC-45A4-A0CC-9FC2F17F1A34}">
          <x14:formula1>
            <xm:f>Dropdown!$D$5:$D$7</xm:f>
          </x14:formula1>
          <xm:sqref>U8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27</vt:i4>
      </vt:variant>
    </vt:vector>
  </HeadingPairs>
  <TitlesOfParts>
    <vt:vector size="43" baseType="lpstr">
      <vt:lpstr>Table des matières</vt:lpstr>
      <vt:lpstr>Sommaire indicateurs AIS</vt:lpstr>
      <vt:lpstr>Ind AIS N°2</vt:lpstr>
      <vt:lpstr>Ind AIS N°3</vt:lpstr>
      <vt:lpstr>Ind AIS N°4</vt:lpstr>
      <vt:lpstr>Ind AIS N°5</vt:lpstr>
      <vt:lpstr>Ind AIS N°7</vt:lpstr>
      <vt:lpstr>Ind AIS N°8</vt:lpstr>
      <vt:lpstr>Ind AIS N°9</vt:lpstr>
      <vt:lpstr>Ind AIS N°11a</vt:lpstr>
      <vt:lpstr>Ind AIS N°11b</vt:lpstr>
      <vt:lpstr>Ind AIS N°14</vt:lpstr>
      <vt:lpstr>Univers AIS Mai 19</vt:lpstr>
      <vt:lpstr>Univers AIS Jan 18</vt:lpstr>
      <vt:lpstr>Dropdown</vt:lpstr>
      <vt:lpstr>Analyse</vt:lpstr>
      <vt:lpstr>'Univers AIS Jan 18'!bestand_ias</vt:lpstr>
      <vt:lpstr>bestand_ias</vt:lpstr>
      <vt:lpstr>'Ind AIS N°11a'!Druckbereich</vt:lpstr>
      <vt:lpstr>'Ind AIS N°11b'!Druckbereich</vt:lpstr>
      <vt:lpstr>'Ind AIS N°14'!Druckbereich</vt:lpstr>
      <vt:lpstr>'Ind AIS N°2'!Druckbereich</vt:lpstr>
      <vt:lpstr>'Ind AIS N°3'!Druckbereich</vt:lpstr>
      <vt:lpstr>'Ind AIS N°4'!Druckbereich</vt:lpstr>
      <vt:lpstr>'Ind AIS N°5'!Druckbereich</vt:lpstr>
      <vt:lpstr>'Ind AIS N°7'!Druckbereich</vt:lpstr>
      <vt:lpstr>'Ind AIS N°8'!Druckbereich</vt:lpstr>
      <vt:lpstr>'Ind AIS N°9'!Druckbereich</vt:lpstr>
      <vt:lpstr>Analyse!Print_Area</vt:lpstr>
      <vt:lpstr>'Ind AIS N°11a'!Print_Area</vt:lpstr>
      <vt:lpstr>'Ind AIS N°11b'!Print_Area</vt:lpstr>
      <vt:lpstr>'Ind AIS N°14'!Print_Area</vt:lpstr>
      <vt:lpstr>'Ind AIS N°2'!Print_Area</vt:lpstr>
      <vt:lpstr>'Ind AIS N°3'!Print_Area</vt:lpstr>
      <vt:lpstr>'Ind AIS N°4'!Print_Area</vt:lpstr>
      <vt:lpstr>'Ind AIS N°5'!Print_Area</vt:lpstr>
      <vt:lpstr>'Ind AIS N°7'!Print_Area</vt:lpstr>
      <vt:lpstr>'Ind AIS N°8'!Print_Area</vt:lpstr>
      <vt:lpstr>'Ind AIS N°9'!Print_Area</vt:lpstr>
      <vt:lpstr>'Sommaire indicateurs AIS'!Print_Area</vt:lpstr>
      <vt:lpstr>'Table des matières'!Print_Area</vt:lpstr>
      <vt:lpstr>'Univers AIS Jan 18'!Print_Area</vt:lpstr>
      <vt:lpstr>'Univers AIS Mai 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Michèle Renaud-dit-Louis</dc:creator>
  <cp:lastModifiedBy>Renaud-dit-Louis Michèle SEM</cp:lastModifiedBy>
  <cp:lastPrinted>2023-03-21T17:17:51Z</cp:lastPrinted>
  <dcterms:created xsi:type="dcterms:W3CDTF">2023-03-16T13:10:03Z</dcterms:created>
  <dcterms:modified xsi:type="dcterms:W3CDTF">2023-12-07T13:23:07Z</dcterms:modified>
</cp:coreProperties>
</file>